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730" windowHeight="9615" tabRatio="500"/>
  </x:bookViews>
  <x:sheets>
    <x:sheet name="가로수" sheetId="1" r:id="rId4"/>
    <x:sheet name="가로수 및 수벽" sheetId="2" r:id="rId5"/>
  </x:sheets>
  <x:externalReferences>
    <x:externalReference r:id="rId6"/>
  </x:externalReferences>
  <x:definedNames>
    <x:definedName name="_xlnm.Print_Titles">가로수!$3:$4</x:definedName>
    <x:definedName name="_xlnm._FilterDatabase" localSheetId="1" hidden="1">'가로수 및 수벽'!$G$1:$G$249</x:definedName>
    <x:definedName name="_xlnm.Print_Area" localSheetId="1">'가로수 및 수벽'!$A$1:$H$239</x:definedName>
    <x:definedName name="_xlnm.Print_Titles" localSheetId="1">'가로수 및 수벽'!$2:$2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Preferred Customer</x:author>
  </x:authors>
  <x:commentList>
    <x:comment ref="B2:B2" authorId="0">
      <x:text>
        <x:r>
          <x:rPr>
            <x:rFont val="굴림"/>
            <x:sz val="9"/>
            <x:color rgb="ff000000"/>
            <x:b val="1"/>
          </x:rPr>
          <x:t>진입로 개설에 따른 훼손 반영</x:t>
        </x:r>
      </x:text>
    </x:comment>
    <x:comment ref="D4:D4" authorId="0">
      <x:text>
        <x:r>
          <x:rPr>
            <x:rFont val="굴림"/>
            <x:sz val="9"/>
            <x:color rgb="ff000000"/>
            <x:b val="1"/>
          </x:rPr>
          <x:t>보식수량 반영</x:t>
        </x:r>
      </x:text>
    </x:comment>
    <x:comment ref="B16:B16" authorId="0">
      <x:text>
        <x:r>
          <x:rPr>
            <x:rFont val="굴림"/>
            <x:sz val="9"/>
            <x:color rgb="ff000000"/>
            <x:b val="1"/>
          </x:rPr>
          <x:t>17번 일동종합건설 3m
(진입로 개설에 따른 수벽훼손)</x:t>
        </x:r>
      </x:text>
    </x:comment>
    <x:comment ref="D110:D110" authorId="0">
      <x:text>
        <x:r>
          <x:rPr>
            <x:rFont val="굴림"/>
            <x:sz val="9"/>
            <x:color rgb="ff000000"/>
            <x:b val="1"/>
          </x:rPr>
          <x:t>송림로 쥐똥나무 보식 62m</x:t>
        </x:r>
      </x:text>
    </x:comment>
    <x:comment ref="D111:D111" authorId="0">
      <x:text>
        <x:r>
          <x:rPr>
            <x:rFont val="굴림"/>
            <x:sz val="9"/>
            <x:color rgb="ff000000"/>
            <x:b val="1"/>
          </x:rPr>
          <x:t>송림로 쥐똥나무 보식 62m</x:t>
        </x:r>
      </x:text>
    </x:comment>
    <x:comment ref="D162:D162" authorId="0">
      <x:text>
        <x:r>
          <x:rPr>
            <x:rFont val="굴림"/>
            <x:sz val="9"/>
            <x:color rgb="ff000000"/>
            <x:b val="1"/>
          </x:rPr>
          <x:t>수벽 18m 보식</x:t>
        </x:r>
      </x:text>
    </x:comment>
    <x:comment ref="D163:D163" authorId="0">
      <x:text>
        <x:r>
          <x:rPr>
            <x:rFont val="굴림"/>
            <x:sz val="9"/>
            <x:color rgb="ff000000"/>
            <x:b val="1"/>
          </x:rPr>
          <x:t>수벽 18m 보식</x:t>
        </x:r>
      </x:text>
    </x:comment>
    <x:comment ref="D232:D232" authorId="0">
      <x:text>
        <x:r>
          <x:rPr>
            <x:rFont val="굴림"/>
            <x:sz val="9"/>
            <x:color rgb="ff000000"/>
            <x:b val="1"/>
          </x:rPr>
          <x:t>수벽(쥐똥) 40m 보식</x:t>
        </x:r>
      </x:text>
    </x:comment>
    <x:comment ref="D233:D233" authorId="0">
      <x:text>
        <x:r>
          <x:rPr>
            <x:rFont val="굴림"/>
            <x:sz val="9"/>
            <x:color rgb="ff000000"/>
            <x:b val="1"/>
          </x:rPr>
          <x:t>수벽(쥐똥) 40m 보식</x:t>
        </x:r>
      </x:text>
    </x:comment>
    <x:comment ref="D236:D236" authorId="0">
      <x:text>
        <x:r>
          <x:rPr>
            <x:rFont val="굴림"/>
            <x:sz val="9"/>
            <x:color rgb="ff000000"/>
            <x:b val="1"/>
          </x:rPr>
          <x:t>수벽(쥐똥) 40m 보식</x:t>
        </x:r>
      </x:text>
    </x:comment>
    <x:comment ref="D239:D239" authorId="0">
      <x:text>
        <x:r>
          <x:rPr>
            <x:rFont val="굴림"/>
            <x:sz val="9"/>
            <x:color rgb="ff000000"/>
            <x:b val="1"/>
          </x:rPr>
          <x:t>수벽(쥐똥) 40m 보식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<x:sst xmlns:r="http://schemas.openxmlformats.org/officeDocument/2006/relationships" xmlns:c="http://schemas.openxmlformats.org/drawingml/2006/chart" xmlns:x="http://schemas.openxmlformats.org/spreadsheetml/2006/main" count="541" uniqueCount="179">
  <x:si>
    <x:t>비고</x:t>
  </x:si>
  <x:si>
    <x:t>합계</x:t>
  </x:si>
  <x:si>
    <x:t>서해로교차점~학산사거리~전재울삼거리한양2차~학산사거리/문학초~경기장사거리</x:t>
  </x:si>
  <x:si>
    <x:t>비율(%)</x:t>
  </x:si>
  <x:si>
    <x:t>도화지구</x:t>
  </x:si>
  <x:si>
    <x:t xml:space="preserve">가로수 현황 </x:t>
  </x:si>
  <x:si>
    <x:t>용현5동 샛길</x:t>
  </x:si>
  <x:si>
    <x:t>도화지구 내</x:t>
  </x:si>
  <x:si>
    <x:t>버즘
나무</x:t>
  </x:si>
  <x:si>
    <x:t>복자기나무</x:t>
  </x:si>
  <x:si>
    <x:t>학익동신동a</x:t>
  </x:si>
  <x:si>
    <x:t>느티
나무</x:t>
  </x:si>
  <x:si>
    <x:t>제제로 뒷길</x:t>
  </x:si>
  <x:si>
    <x:t>남천 외</x:t>
  </x:si>
  <x:si>
    <x:t>쥐똥나무 외</x:t>
  </x:si>
  <x:si>
    <x:t>평화시장앞</x:t>
  </x:si>
  <x:si>
    <x:t>쥐똥→일부사철</x:t>
  </x:si>
  <x:si>
    <x:t>제제로서구방향</x:t>
  </x:si>
  <x:si>
    <x:t>인주로~인하로</x:t>
  </x:si>
  <x:si>
    <x:t>수벽 현황</x:t>
  </x:si>
  <x:si>
    <x:t>느티나무</x:t>
  </x:si>
  <x:si>
    <x:t>황금사철나무</x:t>
  </x:si>
  <x:si>
    <x:t>살구나무</x:t>
  </x:si>
  <x:si>
    <x:t>중국단풍</x:t>
  </x:si>
  <x:si>
    <x:t>버즘나무</x:t>
  </x:si>
  <x:si>
    <x:t>메타쉐콰이어</x:t>
  </x:si>
  <x:si>
    <x:t>쥐똥나무</x:t>
  </x:si>
  <x:si>
    <x:t>황금사철</x:t>
  </x:si>
  <x:si>
    <x:t>화살나무</x:t>
  </x:si>
  <x:si>
    <x:t>황매화 외</x:t>
  </x:si>
  <x:si>
    <x:t>영산홍 외</x:t>
  </x:si>
  <x:si>
    <x:t>사철나무</x:t>
  </x:si>
  <x:si>
    <x:t>백철쭉 외</x:t>
  </x:si>
  <x:si>
    <x:t>참외전로</x:t>
  </x:si>
  <x:si>
    <x:t>도화구역</x:t>
  </x:si>
  <x:si>
    <x:t>미추홀대로</x:t>
  </x:si>
  <x:si>
    <x:t>수봉남로</x:t>
  </x:si>
  <x:si>
    <x:t>독정이로</x:t>
  </x:si>
  <x:si>
    <x:t>수봉북로</x:t>
  </x:si>
  <x:si>
    <x:t>한나루로</x:t>
  </x:si>
  <x:si>
    <x:t>살구
나무</x:t>
  </x:si>
  <x:si>
    <x:t>이팝나무</x:t>
  </x:si>
  <x:si>
    <x:t>주안동로</x:t>
  </x:si>
  <x:si>
    <x:t>평화시장 앞</x:t>
  </x:si>
  <x:si>
    <x:t>은행나무</x:t>
  </x:si>
  <x:si>
    <x:t>은행
나무</x:t>
  </x:si>
  <x:si>
    <x:t>숭의로터리주변</x:t>
  </x:si>
  <x:si>
    <x:t>주안중로</x:t>
  </x:si>
  <x:si>
    <x:t>토지금고내노선</x:t>
  </x:si>
  <x:si>
    <x:t>아암대로</x:t>
  </x:si>
  <x:si>
    <x:t>인주대로</x:t>
  </x:si>
  <x:si>
    <x:t>장고개로</x:t>
  </x:si>
  <x:si>
    <x:t>매소홀로</x:t>
  </x:si>
  <x:si>
    <x:t>6공단내도로</x:t>
  </x:si>
  <x:si>
    <x:t>경원대로</x:t>
  </x:si>
  <x:si>
    <x:t>구월남로</x:t>
  </x:si>
  <x:si>
    <x:t>봉수대로</x:t>
  </x:si>
  <x:si>
    <x:t>중국
단풍</x:t>
  </x:si>
  <x:si>
    <x:t>길이(M)</x:t>
  </x:si>
  <x:si>
    <x:t>학익소로</x:t>
  </x:si>
  <x:si>
    <x:t>주안서로</x:t>
  </x:si>
  <x:si>
    <x:t>52개노선</x:t>
  </x:si>
  <x:si>
    <x:t>자동차정비단지</x:t>
  </x:si>
  <x:si>
    <x:t>석바위로</x:t>
  </x:si>
  <x:si>
    <x:t>노적산로</x:t>
  </x:si>
  <x:si>
    <x:t>용정공원로</x:t>
  </x:si>
  <x:si>
    <x:t>2023(주안3구역) 3730주</x:t>
  </x:si>
  <x:si>
    <x:t>학산사거리~용일사거리~도화ic교차로</x:t>
  </x:si>
  <x:si>
    <x:t>2023(주안1구역)3300주</x:t>
  </x:si>
  <x:si>
    <x:t>문학사거리~신기사거리~주안역삼거리</x:t>
  </x:si>
  <x:si>
    <x:t>2022(주안4구역 개발사업)</x:t>
  </x:si>
  <x:si>
    <x:t>법원지하차도~승기사거리~연수구경계</x:t>
  </x:si>
  <x:si>
    <x:t>2023(주안3구역) 1170주</x:t>
  </x:si>
  <x:si>
    <x:t>21년 용현학익7블록(1180주)</x:t>
  </x:si>
  <x:si>
    <x:t>23년 주안1구역(2160주)</x:t>
  </x:si>
  <x:si>
    <x:t>한국폴리텍2대학 남인천캠퍼스주변</x:t>
  </x:si>
  <x:si>
    <x:t>숭의R~주안사거리~석바위사거리</x:t>
  </x:si>
  <x:si>
    <x:t>인하대 후문/관교초~중앙공원사거리</x:t>
  </x:si>
  <x:si>
    <x:t>2022(주안4구역 개발사업)/ 2023(주안1구역) 630주</x:t>
  </x:si>
  <x:si>
    <x:t>학국폴리텍Ⅱ대학    남인천캠퍼스주변    도로(제재로 뒷길)</x:t>
  </x:si>
  <x:si>
    <x:t>2024(인하 문화의 거기를 잇는 청춘 꽃길 조성 사업)</x:t>
  </x:si>
  <x:si>
    <x:t>능안삼거리~용일사거리~승기사거리/ 인주대로 495번길</x:t>
  </x:si>
  <x:si>
    <x:t>포플러</x:t>
  </x:si>
  <x:si>
    <x:t>노선명</x:t>
  </x:si>
  <x:si>
    <x:t>경인로</x:t>
  </x:si>
  <x:si>
    <x:t>감나무</x:t>
  </x:si>
  <x:si>
    <x:t>주승로</x:t>
  </x:si>
  <x:si>
    <x:t>꽃댕강</x:t>
  </x:si>
  <x:si>
    <x:t>장천로</x:t>
  </x:si>
  <x:si>
    <x:t>송림로</x:t>
  </x:si>
  <x:si>
    <x:t>순번</x:t>
  </x:si>
  <x:si>
    <x:t>미추로</x:t>
  </x:si>
  <x:si>
    <x:t>연남로</x:t>
  </x:si>
  <x:si>
    <x:t>노선</x:t>
  </x:si>
  <x:si>
    <x:t>제일로</x:t>
  </x:si>
  <x:si>
    <x:t>해송</x:t>
  </x:si>
  <x:si>
    <x:t>소나무</x:t>
  </x:si>
  <x:si>
    <x:t>인하로</x:t>
  </x:si>
  <x:si>
    <x:t>눈주목</x:t>
  </x:si>
  <x:si>
    <x:t>메타</x:t>
  </x:si>
  <x:si>
    <x:t>문화로</x:t>
  </x:si>
  <x:si>
    <x:t>회양목</x:t>
  </x:si>
  <x:si>
    <x:t>예술로</x:t>
  </x:si>
  <x:si>
    <x:t>숙골로</x:t>
  </x:si>
  <x:si>
    <x:t>가로수</x:t>
  </x:si>
  <x:si>
    <x:t>염전로</x:t>
  </x:si>
  <x:si>
    <x:t>남천</x:t>
  </x:si>
  <x:si>
    <x:t>벚나무</x:t>
  </x:si>
  <x:si>
    <x:t>방축로</x:t>
  </x:si>
  <x:si>
    <x:t>주염로</x:t>
  </x:si>
  <x:si>
    <x:t>독배로</x:t>
  </x:si>
  <x:si>
    <x:t>주안로</x:t>
  </x:si>
  <x:si>
    <x:t xml:space="preserve"> </x:t>
  </x:si>
  <x:si>
    <x:t>수봉로</x:t>
  </x:si>
  <x:si>
    <x:t>번호</x:t>
  </x:si>
  <x:si>
    <x:t>인중로</x:t>
  </x:si>
  <x:si>
    <x:t>수벽</x:t>
  </x:si>
  <x:si>
    <x:t>복자기</x:t>
  </x:si>
  <x:si>
    <x:t>소계</x:t>
  </x:si>
  <x:si>
    <x:t>석정로</x:t>
  </x:si>
  <x:si>
    <x:t>수종</x:t>
  </x:si>
  <x:si>
    <x:t>샛골로</x:t>
  </x:si>
  <x:si>
    <x:t>구월로</x:t>
  </x:si>
  <x:si>
    <x:t>구간</x:t>
  </x:si>
  <x:si>
    <x:t>수량㈜</x:t>
  </x:si>
  <x:si>
    <x:t>소성로</x:t>
  </x:si>
  <x:si>
    <x:t>목백합</x:t>
  </x:si>
  <x:si>
    <x:t>구분</x:t>
  </x:si>
  <x:si>
    <x:t>총계</x:t>
  </x:si>
  <x:si>
    <x:t>염전사거리~6공단사거리/한국폴리텍대학~길파로 교차</x:t>
  </x:si>
  <x:si>
    <x:t>쥐똥→사철,21년 용현학익7블록(3600주)</x:t>
  </x:si>
  <x:si>
    <x:t>23년 주안1구역(1360주+남주길7,730주)</x:t>
  </x:si>
  <x:si>
    <x:t>숭의R~숭의오거리/인하로 경계~ 시티오씨엘 아파트</x:t>
  </x:si>
  <x:si>
    <x:t>송림로교차로~방축길 동구경계</x:t>
  </x:si>
  <x:si>
    <x:t>경인고속도로~주안사거리</x:t>
  </x:si>
  <x:si>
    <x:t>학익2동사무소~소성로 교차점</x:t>
  </x:si>
  <x:si>
    <x:t>주안로 교차점~경인로교차점</x:t>
  </x:si>
  <x:si>
    <x:t>학익동 자동차정비단지내</x:t>
  </x:si>
  <x:si>
    <x:t>석바위사거리~남동구경계</x:t>
  </x:si>
  <x:si>
    <x:t>수봉공원입구교차로~수봉공원</x:t>
  </x:si>
  <x:si>
    <x:t>2024.11.13. 현재</x:t>
  </x:si>
  <x:si>
    <x:t>운동장동서문~남부역 방향</x:t>
  </x:si>
  <x:si>
    <x:t>남부역삼거리~도화사거리</x:t>
  </x:si>
  <x:si>
    <x:t>도화초교사거리~인천대삼거리</x:t>
  </x:si>
  <x:si>
    <x:t>농협중앙회~주안로교차점</x:t>
  </x:si>
  <x:si>
    <x:t>선인체육관~석정로교차점</x:t>
  </x:si>
  <x:si>
    <x:t>터미널~농수산물시장샛길</x:t>
  </x:si>
  <x:si>
    <x:t>삼환아파트~중앙공원샛길</x:t>
  </x:si>
  <x:si>
    <x:t>숭의초등~인주로 교차점</x:t>
  </x:si>
  <x:si>
    <x:t>제물포역삼거리~경인고속도로</x:t>
  </x:si>
  <x:si>
    <x:t>학익동 신동아아파트 노선내</x:t>
  </x:si>
  <x:si>
    <x:t>노적산로 43 앞</x:t>
  </x:si>
  <x:si>
    <x:t>비룡삼거리~학익사거리</x:t>
  </x:si>
  <x:si>
    <x:t>동구경계~인천교</x:t>
  </x:si>
  <x:si>
    <x:t>운동장서문~숭의오거리</x:t>
  </x:si>
  <x:si>
    <x:t>사미어린이공원진입로</x:t>
  </x:si>
  <x:si>
    <x:t>경원로~남동구경계</x:t>
  </x:si>
  <x:si>
    <x:t>경인로~주안로교차점</x:t>
  </x:si>
  <x:si>
    <x:t>학익동신동아@내노선</x:t>
  </x:si>
  <x:si>
    <x:t>도원역~숭의삼거리</x:t>
  </x:si>
  <x:si>
    <x:t>도화IC~경원로교차점</x:t>
  </x:si>
  <x:si>
    <x:t>용정공원로 전구간</x:t>
  </x:si>
  <x:si>
    <x:t>낙섬사거리~연수구경계</x:t>
  </x:si>
  <x:si>
    <x:t>비고
(조성년도)</x:t>
  </x:si>
  <x:si>
    <x:t>독정이삼거리~망배단</x:t>
  </x:si>
  <x:si>
    <x:t>관교로~예술회관</x:t>
  </x:si>
  <x:si>
    <x:t>21년 용현학익7블록</x:t>
  </x:si>
  <x:si>
    <x:t>운동장서문~숭의R</x:t>
  </x:si>
  <x:si>
    <x:t>신광사거리~숭의로터리</x:t>
  </x:si>
  <x:si>
    <x:t>주안5동 용화사앞길</x:t>
  </x:si>
  <x:si>
    <x:t>인천지방법원~인명여고</x:t>
  </x:si>
  <x:si>
    <x:t>도화초교사거리~간석역</x:t>
  </x:si>
  <x:si>
    <x:t>에메랄드그린 외</x:t>
  </x:si>
  <x:si>
    <x:t>사미어린이공원 진입로</x:t>
  </x:si>
  <x:si>
    <x:t>장고개로42내 노선</x:t>
  </x:si>
  <x:si>
    <x:t>도화오거리~인천교</x:t>
  </x:si>
  <x:si>
    <x: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x:t>
  </x:si>
  <x:si>
    <x:t>우아미가구~인천교삼거리~주안일터5길교차점</x:t>
  </x:si>
  <x:si>
    <x:t>독정이삼거리~남구청사거리~참외전길교차점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</x:si>
</x:sst>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);[Red]\(#,##0\)"/>
    <x:numFmt numFmtId="165" formatCode="0_);[Red]\(0\)"/>
    <x:numFmt numFmtId="166" formatCode="0.00_);\(0.00\)"/>
    <x:numFmt numFmtId="167" formatCode="0.00_);[Red]\(0.00\)"/>
    <x:numFmt numFmtId="168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cc"/>
        <x:bgColor indexed="64"/>
      </x:patternFill>
    </x:fill>
  </x:fills>
  <x:borders count="5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12" fillId="0" borderId="0">
      <x:alignment horizontal="general" vertical="top"/>
      <x:protection locked="0"/>
    </x:xf>
  </x:cellStyleXfs>
  <x:cellXfs count="191">
    <x:xf numFmtId="0" fontId="0" fillId="0" borderId="0" xfId="0">
      <x:alignment horizontal="general" vertical="center"/>
    </x:xf>
    <x:xf numFmtId="0" fontId="6" fillId="0" borderId="0" xfId="0" applyNumberFormat="1" applyFont="1" applyFill="1" applyAlignmen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6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3" borderId="16" xfId="0" applyNumberFormat="1" applyFont="1" applyFill="1" applyBorder="1" applyAlignment="1">
          <x:alignment horizontal="left" vertical="center" indent="1"/>
        </x:xf>
      </mc:Fallback>
    </mc:AlternateContent>
    <x:xf numFmtId="164" fontId="6" fillId="3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3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0" applyNumberFormat="1" applyFont="1" applyFill="1" applyBorder="1" applyAlignment="1">
          <x:alignment horizontal="left" vertical="center" indent="1"/>
        </x:xf>
      </mc:Fallback>
    </mc:AlternateContent>
    <x:xf numFmtId="165" fontId="6" fillId="3" borderId="2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6" fillId="3" borderId="2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2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3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3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3" borderId="2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3" borderId="23" xfId="0" applyNumberFormat="1" applyFont="1" applyFill="1" applyBorder="1" applyAlignment="1">
          <x:alignment horizontal="right" vertical="center"/>
        </x:xf>
      </mc:Fallback>
    </mc:AlternateContent>
    <x:xf numFmtId="167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4" borderId="20" xfId="0" applyNumberFormat="1" applyFont="1" applyFill="1" applyBorder="1" applyAlignment="1">
          <x:alignment horizontal="left" vertical="center" indent="1"/>
        </x:xf>
      </mc:Fallback>
    </mc:AlternateContent>
    <x:xf numFmtId="164" fontId="6" fillId="0" borderId="24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NumberFormat="1" applyFont="1" applyFill="1" applyBorder="1" applyAlignment="1">
          <x:alignment horizontal="left" vertical="center" indent="1" shrinkToFit="1"/>
        </x:xf>
      </mc:Fallback>
    </mc:AlternateContent>
    <x:xf numFmtId="164" fontId="6" fillId="0" borderId="22" xfId="0" applyNumberFormat="1" applyFont="1" applyFill="1" applyBorder="1" applyAlignment="1">
      <x:alignment horizontal="general" vertical="center"/>
    </x:xf>
    <x:xf numFmtId="164" fontId="6" fillId="0" borderId="2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0" applyNumberFormat="1" applyFont="1" applyFill="1" applyBorder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8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0" borderId="28" xfId="0" applyNumberFormat="1" applyFont="1" applyFill="1" applyBorder="1" applyAlignment="1">
          <x:alignment horizontal="left" vertical="center" indent="1"/>
        </x:xf>
      </mc:Fallback>
    </mc:AlternateContent>
    <x:xf numFmtId="167" fontId="6" fillId="0" borderId="22" xfId="0" applyNumberFormat="1" applyFont="1" applyFill="1" applyBorder="1" applyAlignment="1">
      <x:alignment horizontal="general" vertical="center"/>
    </x:xf>
    <x:xf numFmtId="165" fontId="6" fillId="0" borderId="22" xfId="0" applyNumberFormat="1" applyFont="1" applyFill="1" applyBorder="1" applyAlignment="1">
      <x:alignment horizontal="general" vertical="center"/>
    </x:xf>
    <x:xf numFmtId="167" fontId="6" fillId="0" borderId="2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0" xfId="0" applyNumberFormat="1" applyFont="1" applyFill="1" applyBorder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6" fillId="0" borderId="30" xfId="0" applyNumberFormat="1" applyFont="1" applyFill="1" applyBorder="1" applyAlignment="1">
          <x:alignment horizontal="left" vertical="center" indent="1"/>
        </x:xf>
      </mc:Fallback>
    </mc:AlternateContent>
    <x:xf numFmtId="164" fontId="6" fillId="0" borderId="31" xfId="0" applyNumberFormat="1" applyFont="1" applyFill="1" applyBorder="1" applyAlignment="1">
      <x:alignment horizontal="general" vertical="center"/>
    </x:xf>
    <x:xf numFmtId="167" fontId="6" fillId="0" borderId="12" xfId="0" applyNumberFormat="1" applyFont="1" applyFill="1" applyBorder="1" applyAlignment="1">
      <x:alignment horizontal="general" vertical="center"/>
    </x:xf>
    <x:xf numFmtId="165" fontId="6" fillId="0" borderId="12" xfId="0" applyNumberFormat="1" applyFont="1" applyFill="1" applyBorder="1" applyAlignment="1">
      <x:alignment horizontal="general" vertical="center"/>
    </x:xf>
    <x:xf numFmtId="167" fontId="6" fillId="0" borderId="32" xfId="0" applyNumberFormat="1" applyFont="1" applyFill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3" borderId="3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3" borderId="3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3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3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5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5" borderId="38" xfId="0" applyNumberFormat="1" applyFont="1" applyFill="1" applyBorder="1" applyAlignment="1">
          <x:alignment horizontal="center" vertical="center"/>
        </x:xf>
      </mc:Fallback>
    </mc:AlternateContent>
    <x:xf numFmtId="164" fontId="11" fillId="5" borderId="38" xfId="0" applyNumberFormat="1" applyFont="1" applyFill="1" applyBorder="1">
      <x:alignment horizontal="general" vertical="center"/>
    </x:xf>
    <x:xf numFmtId="164" fontId="11" fillId="6" borderId="38" xfId="0" applyNumberFormat="1" applyFont="1" applyFill="1" applyBorder="1">
      <x:alignment horizontal="general" vertical="center"/>
    </x:xf>
    <x:xf numFmtId="0" fontId="11" fillId="5" borderId="3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5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1" fillId="5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1" fillId="5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1" fillId="5" borderId="4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1" fillId="5" borderId="43" xfId="0" applyNumberFormat="1" applyFont="1" applyFill="1" applyBorder="1" applyAlignment="1">
          <x:alignment horizontal="right" vertical="center"/>
        </x:xf>
      </mc:Fallback>
    </mc:AlternateContent>
    <x:xf numFmtId="0" fontId="11" fillId="5" borderId="4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NumberFormat="1" applyBorder="1" applyAlignment="1">
          <x:alignment horizontal="center" vertical="center"/>
        </x:xf>
      </mc:Fallback>
    </mc:AlternateContent>
    <x:xf numFmtId="164" fontId="0" fillId="0" borderId="45" xfId="0" applyNumberFormat="1" applyBorder="1">
      <x:alignment horizontal="general" vertical="center"/>
    </x:xf>
    <x:xf numFmtId="0" fontId="0" fillId="0" borderId="39" xfId="0" applyNumberFormat="1" applyBorder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4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4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Border="1" applyAlignment="1">
          <x:alignment horizontal="center" vertical="center"/>
        </x:xf>
      </mc:Fallback>
    </mc:AlternateContent>
    <x:xf numFmtId="164" fontId="0" fillId="0" borderId="20" xfId="0" applyNumberFormat="1" applyBorder="1">
      <x:alignment horizontal="general" vertical="center"/>
    </x:xf>
    <x:xf numFmtId="0" fontId="0" fillId="0" borderId="48" xfId="0" applyNumberFormat="1" applyBorder="1">
      <x:alignment horizontal="general" vertical="center"/>
    </x:xf>
    <x:xf numFmtId="168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Border="1" applyAlignment="1">
          <x:alignment horizontal="center" vertical="center"/>
        </x:xf>
      </mc:Fallback>
    </mc:AlternateContent>
    <x:xf numFmtId="164" fontId="0" fillId="0" borderId="2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49" xfId="0" applyNumberFormat="1" applyFont="1" applyFill="1" applyBorder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5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5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5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50" xfId="0" applyNumberFormat="1" applyFill="1" applyBorder="1" applyAlignment="1">
          <x:alignment horizontal="center" vertical="center"/>
        </x:xf>
      </mc:Fallback>
    </mc:AlternateContent>
    <x:xf numFmtId="164" fontId="0" fillId="7" borderId="5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2" borderId="3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3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4" xfId="0" applyNumberFormat="1" applyFill="1" applyBorder="1" applyAlignment="1">
          <x:alignment horizontal="center" vertical="center"/>
        </x:xf>
      </mc:Fallback>
    </mc:AlternateContent>
    <x:xf numFmtId="164" fontId="0" fillId="2" borderId="34" xfId="0" applyNumberFormat="1" applyFill="1" applyBorder="1">
      <x:alignment horizontal="general" vertical="center"/>
    </x:xf>
    <x:xf numFmtId="0" fontId="0" fillId="0" borderId="5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2" borderId="4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49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9" xfId="0" applyNumberFormat="1" applyFill="1" applyBorder="1" applyAlignment="1">
          <x:alignment horizontal="center" vertical="center"/>
        </x:xf>
      </mc:Fallback>
    </mc:AlternateContent>
    <x:xf numFmtId="164" fontId="0" fillId="2" borderId="49" xfId="0" applyNumberFormat="1" applyFill="1" applyBorder="1">
      <x:alignment horizontal="general" vertical="center"/>
    </x:xf>
    <x:xf numFmtId="0" fontId="0" fillId="0" borderId="49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2" borderId="4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4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3" xfId="0" applyNumberFormat="1" applyFill="1" applyBorder="1" applyAlignment="1">
          <x:alignment horizontal="center" vertical="center"/>
        </x:xf>
      </mc:Fallback>
    </mc:AlternateContent>
    <x:xf numFmtId="164" fontId="0" fillId="2" borderId="43" xfId="0" applyNumberFormat="1" applyFill="1" applyBorder="1">
      <x:alignment horizontal="general" vertical="center"/>
    </x:xf>
    <x:xf numFmtId="0" fontId="0" fillId="0" borderId="4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Border="1" applyAlignment="1">
          <x:alignment horizontal="center" vertical="center"/>
        </x:xf>
      </mc:Fallback>
    </mc:AlternateContent>
    <x:xf numFmtId="164" fontId="0" fillId="0" borderId="16" xfId="0" applyNumberFormat="1" applyBorder="1">
      <x:alignment horizontal="general" vertical="center"/>
    </x:xf>
    <x:xf numFmtId="0" fontId="0" fillId="0" borderId="52" xfId="0" applyNumberFormat="1" applyBorder="1">
      <x:alignment horizontal="general" vertical="center"/>
    </x:xf>
    <x:xf numFmtId="0" fontId="0" fillId="0" borderId="46" xfId="0" applyNumberFormat="1" applyBorder="1" applyAlignment="1">
      <x:alignment horizontal="general" vertical="center"/>
    </x:xf>
    <x:xf numFmtId="0" fontId="0" fillId="0" borderId="47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8" xfId="0" applyNumberFormat="1" applyBorder="1" applyAlignment="1">
      <x:alignment horizontal="general" vertical="center"/>
    </x:xf>
    <x:xf numFmtId="0" fontId="0" fillId="0" borderId="9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4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Border="1" applyAlignment="1">
          <x:alignment horizontal="center" vertical="center"/>
        </x:xf>
      </mc:Fallback>
    </mc:AlternateContent>
    <x:xf numFmtId="164" fontId="0" fillId="0" borderId="47" xfId="0" applyNumberFormat="1" applyBorder="1">
      <x:alignment horizontal="general" vertical="center"/>
    </x:xf>
    <x:xf numFmtId="0" fontId="0" fillId="0" borderId="5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2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2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4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47" xfId="0" applyNumberFormat="1" applyFill="1" applyBorder="1" applyAlignment="1">
          <x:alignment horizontal="center" vertical="center"/>
        </x:xf>
      </mc:Fallback>
    </mc:AlternateContent>
    <x:xf numFmtId="164" fontId="0" fillId="7" borderId="47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applyNumberFormat="1" applyFill="1" applyBorder="1" applyAlignment="1">
          <x:alignment horizontal="center" vertical="center"/>
        </x:xf>
      </mc:Fallback>
    </mc:AlternateContent>
    <x:xf numFmtId="164" fontId="0" fillId="0" borderId="5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7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9" xfId="0" applyNumberFormat="1" applyFill="1" applyBorder="1" applyAlignment="1">
          <x:alignment horizontal="center" vertical="center"/>
        </x:xf>
      </mc:Fallback>
    </mc:AlternateContent>
    <x:xf numFmtId="164" fontId="0" fillId="7" borderId="9" xfId="0" applyNumberFormat="1" applyFill="1" applyBorder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Border="1" applyAlignment="1">
          <x:alignment horizontal="center" vertical="center"/>
        </x:xf>
      </mc:Fallback>
    </mc:AlternateContent>
    <x:xf numFmtId="164" fontId="0" fillId="0" borderId="3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NumberFormat="1" applyFill="1" applyBorder="1" applyAlignment="1">
          <x:alignment horizontal="center" vertical="center"/>
        </x:xf>
      </mc:Fallback>
    </mc:AlternateContent>
    <x:xf numFmtId="164" fontId="0" fillId="0" borderId="4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7" borderId="4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49" xfId="0" applyNumberFormat="1" applyFill="1" applyBorder="1" applyAlignment="1">
          <x:alignment horizontal="center" vertical="center"/>
        </x:xf>
      </mc:Fallback>
    </mc:AlternateContent>
    <x:xf numFmtId="164" fontId="0" fillId="7" borderId="4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0" fillId="2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9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ill="1" applyBorder="1" applyAlignment="1">
          <x:alignment horizontal="center" vertical="center"/>
        </x:xf>
      </mc:Fallback>
    </mc:AlternateContent>
    <x:xf numFmtId="164" fontId="0" fillId="2" borderId="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47" xfId="0" applyNumberFormat="1" applyFill="1" applyBorder="1" applyAlignment="1">
      <x:alignment horizontal="general" vertical="center"/>
    </x:xf>
    <x:xf numFmtId="0" fontId="0" fillId="0" borderId="9" xfId="0" applyNumberForma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164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4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4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5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5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2" borderId="4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2" borderId="4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7" xfId="0" applyNumberFormat="1" applyFill="1" applyBorder="1" applyAlignment="1">
          <x:alignment horizontal="center" vertical="center"/>
        </x:xf>
      </mc:Fallback>
    </mc:AlternateContent>
    <x:xf numFmtId="164" fontId="0" fillId="2" borderId="47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7" borderId="3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7" borderId="30" xfId="0" applyNumberFormat="1" applyFill="1" applyBorder="1" applyAlignment="1">
          <x:alignment horizontal="center" vertical="center"/>
        </x:xf>
      </mc:Fallback>
    </mc:AlternateContent>
    <x:xf numFmtId="164" fontId="0" fillId="7" borderId="30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1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9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9" xfId="0" applyNumberFormat="1" applyFill="1" applyBorder="1" applyAlignment="1">
          <x:alignment horizontal="center" vertical="center"/>
        </x:xf>
      </mc:Fallback>
    </mc:AlternateContent>
    <x:xf numFmtId="0" fontId="0" fillId="0" borderId="54" xfId="0" applyNumberFormat="1" applyBorder="1" applyAlignment="1">
      <x:alignment horizontal="general" vertical="center"/>
    </x:xf>
  </x:cellXfs>
  <x:cellStyles count="2">
    <x:cellStyle name="표준" xfId="0" builtinId="0" iLevel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AppData/Local/Microsoft/Windows/INetCache/IE/1MH0LGJV/&#45433;&#51648;&#44288;&#47532;%20&#50948;&#53441;&#54788;&#54889;(2017.12.31.&#44592;&#51456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가로수"/>
      <x:sheetName val="가로수 및 수벽"/>
      <x:sheetName val="쉼터"/>
      <x:sheetName val="녹지대."/>
      <x:sheetName val="에어브러쉬"/>
      <x:sheetName val="Sheet1"/>
    </x:sheetNames>
    <x:sheetDataSet>
      <x:sheetData sheetId="0" refreshError="1">
        <x:row r="11">
          <x:cell r="G11">
            <x:v>19</x:v>
          </x:cell>
          <x:cell r="I11">
            <x:v>25</x:v>
          </x:cell>
          <x:cell r="O11">
            <x:v>46</x:v>
          </x:cell>
        </x:row>
        <x:row r="12">
          <x:cell r="M12">
            <x:v>21</x:v>
          </x:cell>
        </x:row>
        <x:row r="14">
          <x:cell r="H14">
            <x:v>75</x:v>
          </x:cell>
        </x:row>
        <x:row r="17">
          <x:cell r="P17">
            <x:v>2</x:v>
          </x:cell>
        </x:row>
        <x:row r="20">
          <x:cell r="G20">
            <x:v>61</x:v>
          </x:cell>
        </x:row>
        <x:row r="21">
          <x:cell r="G21">
            <x:v>40</x:v>
          </x:cell>
          <x:cell r="H21">
            <x:v>2</x:v>
          </x:cell>
        </x:row>
        <x:row r="24">
          <x:cell r="M24">
            <x:v>3</x:v>
          </x:cell>
        </x:row>
        <x:row r="26">
          <x:cell r="G26">
            <x:v>1</x:v>
          </x:cell>
        </x:row>
        <x:row r="27">
          <x:cell r="G27">
            <x:v>221</x:v>
          </x:cell>
          <x:cell r="K27">
            <x:v>38</x:v>
          </x:cell>
        </x:row>
        <x:row r="28">
          <x:cell r="G28">
            <x:v>87</x:v>
          </x:cell>
        </x:row>
        <x:row r="30">
          <x:cell r="H30">
            <x:v>5</x:v>
          </x:cell>
          <x:cell r="P30">
            <x:v>2</x:v>
          </x:cell>
        </x:row>
        <x:row r="31">
          <x:cell r="R31">
            <x:v>2247</x:v>
          </x:cell>
        </x:row>
        <x:row r="32">
          <x:cell r="I32">
            <x:v>1</x:v>
          </x:cell>
        </x:row>
        <x:row r="36">
          <x:cell r="H36">
            <x:v>3</x:v>
          </x:cell>
        </x:row>
        <x:row r="39">
          <x:cell r="G39">
            <x:v>2</x:v>
          </x:cell>
        </x:row>
        <x:row r="42">
          <x:cell r="G42">
            <x:v>5</x:v>
          </x:cell>
        </x:row>
        <x:row r="43">
          <x:cell r="G43">
            <x:v>4</x:v>
          </x:cell>
          <x:cell r="H43">
            <x:v>33</x:v>
          </x:cell>
          <x:cell r="I43">
            <x:v>51</x:v>
          </x:cell>
        </x:row>
        <x:row r="46">
          <x:cell r="H46">
            <x:v>3</x:v>
          </x:cell>
        </x:row>
        <x:row r="52">
          <x:cell r="G52">
            <x:v>52</x:v>
          </x:cell>
        </x:row>
      </x:sheetData>
      <x:sheetData sheetId="1" refreshError="1"/>
      <x:sheetData sheetId="2" refreshError="1"/>
      <x:sheetData sheetId="3" refreshError="1"/>
      <x:sheetData sheetId="4" refreshError="1"/>
      <x:sheetData sheetId="5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mailto:&#54617;&#51061;&#46041;&#49888;&#46041;&#50500;@&#45432;&#49440;" TargetMode="External" /><Relationship Id="rId2" Type="http://schemas.openxmlformats.org/officeDocument/2006/relationships/vmlDrawing" Target="../drawings/vmlDrawing1.vml"  /><Relationship Id="rId3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U58"/>
  <x:sheetViews>
    <x:sheetView tabSelected="1" topLeftCell="A1" zoomScaleNormal="100" zoomScaleSheetLayoutView="70" workbookViewId="0">
      <x:pane xSplit="0" ySplit="6" topLeftCell="A7" activePane="bottomLeft" state="frozen"/>
      <x:selection pane="bottomLeft" activeCell="Q2" activeCellId="0" sqref="Q2:Q2"/>
    </x:sheetView>
  </x:sheetViews>
  <x:sheetFormatPr defaultColWidth="6.21875" defaultRowHeight="11.949999999999999"/>
  <x:cols>
    <x:col min="1" max="1" width="6.21875" style="2" customWidth="1"/>
    <x:col min="2" max="2" width="13.77734375" style="2" customWidth="1"/>
    <x:col min="3" max="12" width="7.77734375" style="2" customWidth="1"/>
    <x:col min="13" max="17" width="7.88671875" style="2" customWidth="1"/>
    <x:col min="18" max="18" width="5.33203125" style="2" customWidth="1"/>
    <x:col min="19" max="16384" width="6.21875" style="2"/>
  </x:cols>
  <x:sheetData>
    <x:row r="1" spans="1:18" ht="31.5" customHeight="1">
      <x:c r="A1" s="3" t="s">
        <x:v>5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</x:row>
    <x:row r="2" spans="2:18" ht="21" customHeight="1">
      <x:c r="B2" s="4"/>
      <x:c r="C2" s="4"/>
      <x:c r="D2" s="5"/>
      <x:c r="E2" s="5"/>
      <x:c r="F2" s="4"/>
      <x:c r="G2" s="6"/>
      <x:c r="H2" s="6"/>
      <x:c r="I2" s="4"/>
      <x:c r="J2" s="4"/>
      <x:c r="K2" s="4"/>
      <x:c r="L2" s="4"/>
      <x:c r="M2" s="4"/>
      <x:c r="N2" s="4"/>
      <x:c r="O2" s="4"/>
      <x:c r="P2" s="4"/>
      <x:c r="Q2" s="4"/>
      <x:c r="R2" s="7" t="s">
        <x:v>140</x:v>
      </x:c>
    </x:row>
    <x:row r="3" spans="1:18" ht="20.100000000000001" customHeight="1">
      <x:c r="A3" s="8" t="s">
        <x:v>90</x:v>
      </x:c>
      <x:c r="B3" s="9" t="s">
        <x:v>83</x:v>
      </x:c>
      <x:c r="C3" s="9"/>
      <x:c r="D3" s="10" t="s">
        <x:v>45</x:v>
      </x:c>
      <x:c r="E3" s="11" t="s">
        <x:v>8</x:v>
      </x:c>
      <x:c r="F3" s="11" t="s">
        <x:v>11</x:v>
      </x:c>
      <x:c r="G3" s="12" t="s">
        <x:v>126</x:v>
      </x:c>
      <x:c r="H3" s="12" t="s">
        <x:v>107</x:v>
      </x:c>
      <x:c r="I3" s="12" t="s">
        <x:v>99</x:v>
      </x:c>
      <x:c r="J3" s="12" t="s">
        <x:v>82</x:v>
      </x:c>
      <x:c r="K3" s="11" t="s">
        <x:v>40</x:v>
      </x:c>
      <x:c r="L3" s="11" t="s">
        <x:v>57</x:v>
      </x:c>
      <x:c r="M3" s="13" t="s">
        <x:v>85</x:v>
      </x:c>
      <x:c r="N3" s="12" t="s">
        <x:v>96</x:v>
      </x:c>
      <x:c r="O3" s="14" t="s">
        <x:v>41</x:v>
      </x:c>
      <x:c r="P3" s="9" t="s">
        <x:v>95</x:v>
      </x:c>
      <x:c r="Q3" s="9" t="s">
        <x:v>9</x:v>
      </x:c>
      <x:c r="R3" s="15" t="s">
        <x:v>0</x:v>
      </x:c>
    </x:row>
    <x:row r="4" spans="1:18" ht="20.100000000000001" customHeight="1">
      <x:c r="A4" s="16"/>
      <x:c r="B4" s="17"/>
      <x:c r="C4" s="17"/>
      <x:c r="D4" s="18"/>
      <x:c r="E4" s="19"/>
      <x:c r="F4" s="19"/>
      <x:c r="G4" s="20"/>
      <x:c r="H4" s="20"/>
      <x:c r="I4" s="20"/>
      <x:c r="J4" s="20"/>
      <x:c r="K4" s="19"/>
      <x:c r="L4" s="19"/>
      <x:c r="M4" s="21"/>
      <x:c r="N4" s="20"/>
      <x:c r="O4" s="22"/>
      <x:c r="P4" s="17"/>
      <x:c r="Q4" s="17"/>
      <x:c r="R4" s="23"/>
    </x:row>
    <x:row r="5" spans="1:18" ht="20.100000000000001" customHeight="1">
      <x:c r="A5" s="24" t="s">
        <x:v>61</x:v>
      </x:c>
      <x:c r="B5" s="25" t="s">
        <x:v>1</x:v>
      </x:c>
      <x:c r="C5" s="26">
        <x:f>SUM(C7:C58)</x:f>
        <x:v>15470</x:v>
      </x:c>
      <x:c r="D5" s="27">
        <x:f>SUM(D7:D58)</x:f>
        <x:v>7720</x:v>
      </x:c>
      <x:c r="E5" s="27">
        <x:f t="shared" ref="E5:O5" si="0">SUM(E7:E58)</x:f>
        <x:v>1958</x:v>
      </x:c>
      <x:c r="F5" s="27">
        <x:f t="shared" si="0"/>
        <x:v>1495</x:v>
      </x:c>
      <x:c r="G5" s="27">
        <x:f t="shared" si="0"/>
        <x:v>206</x:v>
      </x:c>
      <x:c r="H5" s="27">
        <x:f t="shared" si="0"/>
        <x:v>1266</x:v>
      </x:c>
      <x:c r="I5" s="27">
        <x:f t="shared" si="0"/>
        <x:v>1116</x:v>
      </x:c>
      <x:c r="J5" s="27">
        <x:f t="shared" si="0"/>
        <x:v>24</x:v>
      </x:c>
      <x:c r="K5" s="27">
        <x:f t="shared" si="0"/>
        <x:v>66</x:v>
      </x:c>
      <x:c r="L5" s="27">
        <x:f t="shared" si="0"/>
        <x:v>46</x:v>
      </x:c>
      <x:c r="M5" s="27">
        <x:f t="shared" si="0"/>
        <x:v>92</x:v>
      </x:c>
      <x:c r="N5" s="27">
        <x:f t="shared" si="0"/>
        <x:v>18</x:v>
      </x:c>
      <x:c r="O5" s="28">
        <x:f t="shared" si="0"/>
        <x:v>783</x:v>
      </x:c>
      <x:c r="P5" s="28">
        <x:f>SUM(P7:P58)</x:f>
        <x:v>346</x:v>
      </x:c>
      <x:c r="Q5" s="28">
        <x:f>SUM(Q7:Q58)</x:f>
        <x:v>334</x:v>
      </x:c>
      <x:c r="R5" s="29"/>
    </x:row>
    <x:row r="6" spans="1:21" ht="20.100000000000001" customHeight="1">
      <x:c r="A6" s="30"/>
      <x:c r="B6" s="31" t="s">
        <x:v>3</x:v>
      </x:c>
      <x:c r="C6" s="32">
        <x:f>SUM(D6:Q6)</x:f>
        <x:v>100</x:v>
      </x:c>
      <x:c r="D6" s="33">
        <x:f>(D5/C5)*100</x:f>
        <x:v>49.903038138332256</x:v>
      </x:c>
      <x:c r="E6" s="34">
        <x:f>(E5/C5)*100</x:f>
        <x:v>12.656755009696186</x:v>
      </x:c>
      <x:c r="F6" s="34">
        <x:f>(F5/C5)*100</x:f>
        <x:v>9.6638655462184886</x:v>
      </x:c>
      <x:c r="G6" s="34">
        <x:f>(G5/C5)*100</x:f>
        <x:v>1.3316095669036845</x:v>
      </x:c>
      <x:c r="H6" s="34">
        <x:f>(H5/C5)*100</x:f>
        <x:v>8.1835811247575947</x:v>
      </x:c>
      <x:c r="I6" s="34">
        <x:f>(I5/C5)*100</x:f>
        <x:v>7.2139625080801544</x:v>
      </x:c>
      <x:c r="J6" s="34">
        <x:f>(J5/C5)*100</x:f>
        <x:v>0.15513897866839044</x:v>
      </x:c>
      <x:c r="K6" s="34">
        <x:f>(K5/C5)*100</x:f>
        <x:v>0.42663219133807367</x:v>
      </x:c>
      <x:c r="L6" s="34">
        <x:f>(L5/C5)*100</x:f>
        <x:v>0.297349709114415</x:v>
      </x:c>
      <x:c r="M6" s="34">
        <x:f>(M5/C5)*100</x:f>
        <x:v>0.59469941822882999</x:v>
      </x:c>
      <x:c r="N6" s="34">
        <x:f>(N5/C5)*100</x:f>
        <x:v>0.11635423400129283</x:v>
      </x:c>
      <x:c r="O6" s="34">
        <x:f>(O5/C5)*100</x:f>
        <x:v>5.0614091790562377</x:v>
      </x:c>
      <x:c r="P6" s="34">
        <x:f>(P5/C5)*100</x:f>
        <x:v>2.2365869424692955</x:v>
      </x:c>
      <x:c r="Q6" s="34">
        <x:f>(Q5/C5)*100</x:f>
        <x:v>2.1590174531351001</x:v>
      </x:c>
      <x:c r="R6" s="35"/>
      <x:c r="U6" s="36"/>
    </x:row>
    <x:row r="7" spans="1:18" ht="20.100000000000001" customHeight="1">
      <x:c r="A7" s="37">
        <x:v>1</x:v>
      </x:c>
      <x:c r="B7" s="38" t="s">
        <x:v>54</x:v>
      </x:c>
      <x:c r="C7" s="39">
        <x:f>SUM(D7:Q7)</x:f>
        <x:v>674</x:v>
      </x:c>
      <x:c r="D7" s="40">
        <x:v>394</x:v>
      </x:c>
      <x:c r="E7" s="40">
        <x:v>139</x:v>
      </x:c>
      <x:c r="F7" s="40">
        <x:v>51</x:v>
      </x:c>
      <x:c r="G7" s="40">
        <x:v>3</x:v>
      </x:c>
      <x:c r="H7" s="40"/>
      <x:c r="I7" s="40"/>
      <x:c r="J7" s="40"/>
      <x:c r="K7" s="40">
        <x:v>66</x:v>
      </x:c>
      <x:c r="L7" s="40"/>
      <x:c r="M7" s="40"/>
      <x:c r="N7" s="40"/>
      <x:c r="O7" s="40"/>
      <x:c r="P7" s="40"/>
      <x:c r="Q7" s="40">
        <x:v>21</x:v>
      </x:c>
      <x:c r="R7" s="41"/>
    </x:row>
    <x:row r="8" spans="1:18" ht="20.100000000000001" customHeight="1">
      <x:c r="A8" s="37">
        <x:v>2</x:v>
      </x:c>
      <x:c r="B8" s="38" t="s">
        <x:v>84</x:v>
      </x:c>
      <x:c r="C8" s="39">
        <x:f t="shared" ref="C8:C58" si="1">SUM(D8:Q8)</x:f>
        <x:v>694</x:v>
      </x:c>
      <x:c r="D8" s="40">
        <x:v>191</x:v>
      </x:c>
      <x:c r="E8" s="40">
        <x:v>393</x:v>
      </x:c>
      <x:c r="F8" s="40"/>
      <x:c r="G8" s="40">
        <x:v>110</x:v>
      </x:c>
      <x:c r="H8" s="40"/>
      <x:c r="I8" s="40"/>
      <x:c r="J8" s="40"/>
      <x:c r="K8" s="40"/>
      <x:c r="L8" s="40"/>
      <x:c r="M8" s="40"/>
      <x:c r="N8" s="40"/>
      <x:c r="O8" s="40"/>
      <x:c r="P8" s="40"/>
      <x:c r="Q8" s="40"/>
      <x:c r="R8" s="41"/>
    </x:row>
    <x:row r="9" spans="1:18" ht="20.100000000000001" customHeight="1">
      <x:c r="A9" s="37">
        <x:v>3</x:v>
      </x:c>
      <x:c r="B9" s="38" t="s">
        <x:v>55</x:v>
      </x:c>
      <x:c r="C9" s="39">
        <x:f t="shared" si="1"/>
        <x:v>204</x:v>
      </x:c>
      <x:c r="D9" s="40">
        <x:v>53</x:v>
      </x:c>
      <x:c r="E9" s="40"/>
      <x:c r="F9" s="40"/>
      <x:c r="G9" s="40"/>
      <x:c r="H9" s="40"/>
      <x:c r="I9" s="40"/>
      <x:c r="J9" s="40"/>
      <x:c r="K9" s="40"/>
      <x:c r="L9" s="40"/>
      <x:c r="M9" s="40">
        <x:v>36</x:v>
      </x:c>
      <x:c r="N9" s="40"/>
      <x:c r="O9" s="40"/>
      <x:c r="P9" s="40"/>
      <x:c r="Q9" s="40">
        <x:v>115</x:v>
      </x:c>
      <x:c r="R9" s="41"/>
    </x:row>
    <x:row r="10" spans="1:18" ht="20.100000000000001" customHeight="1">
      <x:c r="A10" s="37">
        <x:v>4</x:v>
      </x:c>
      <x:c r="B10" s="38" t="s">
        <x:v>122</x:v>
      </x:c>
      <x:c r="C10" s="39">
        <x:f t="shared" si="1"/>
        <x:v>90</x:v>
      </x:c>
      <x:c r="D10" s="40">
        <x:v>8</x:v>
      </x:c>
      <x:c r="E10" s="40"/>
      <x:c r="F10" s="40">
        <x:v>4</x:v>
      </x:c>
      <x:c r="G10" s="40">
        <x:v>52</x:v>
      </x:c>
      <x:c r="H10" s="40"/>
      <x:c r="I10" s="40"/>
      <x:c r="J10" s="40"/>
      <x:c r="K10" s="40"/>
      <x:c r="L10" s="40"/>
      <x:c r="M10" s="40"/>
      <x:c r="N10" s="40"/>
      <x:c r="O10" s="40"/>
      <x:c r="P10" s="40"/>
      <x:c r="Q10" s="40">
        <x:v>26</x:v>
      </x:c>
      <x:c r="R10" s="41"/>
    </x:row>
    <x:row r="11" spans="1:18" ht="20.100000000000001" customHeight="1">
      <x:c r="A11" s="37">
        <x:v>5</x:v>
      </x:c>
      <x:c r="B11" s="38" t="s">
        <x:v>64</x:v>
      </x:c>
      <x:c r="C11" s="39">
        <x:f t="shared" si="1"/>
        <x:v>237</x:v>
      </x:c>
      <x:c r="D11" s="40">
        <x:v>19</x:v>
      </x:c>
      <x:c r="E11" s="40"/>
      <x:c r="F11" s="40">
        <x:v>25</x:v>
      </x:c>
      <x:c r="G11" s="40"/>
      <x:c r="H11" s="40">
        <x:v>60</x:v>
      </x:c>
      <x:c r="I11" s="40">
        <x:v>87</x:v>
      </x:c>
      <x:c r="J11" s="40"/>
      <x:c r="K11" s="40"/>
      <x:c r="L11" s="40">
        <x:v>46</x:v>
      </x:c>
      <x:c r="M11" s="40"/>
      <x:c r="N11" s="40"/>
      <x:c r="O11" s="40"/>
      <x:c r="P11" s="40"/>
      <x:c r="Q11" s="40"/>
      <x:c r="R11" s="41"/>
    </x:row>
    <x:row r="12" spans="1:18" ht="20.100000000000001" customHeight="1">
      <x:c r="A12" s="37">
        <x:v>6</x:v>
      </x:c>
      <x:c r="B12" s="38" t="s">
        <x:v>110</x:v>
      </x:c>
      <x:c r="C12" s="39">
        <x:f t="shared" si="1"/>
        <x:v>606</x:v>
      </x:c>
      <x:c r="D12" s="40">
        <x:v>275</x:v>
      </x:c>
      <x:c r="E12" s="40">
        <x:v>141</x:v>
      </x:c>
      <x:c r="F12" s="40">
        <x:v>35</x:v>
      </x:c>
      <x:c r="G12" s="40"/>
      <x:c r="H12" s="40">
        <x:v>35</x:v>
      </x:c>
      <x:c r="I12" s="40"/>
      <x:c r="J12" s="40">
        <x:v>21</x:v>
      </x:c>
      <x:c r="K12" s="40"/>
      <x:c r="L12" s="40"/>
      <x:c r="M12" s="40"/>
      <x:c r="N12" s="40"/>
      <x:c r="O12" s="40">
        <x:v>99</x:v>
      </x:c>
      <x:c r="P12" s="40"/>
      <x:c r="Q12" s="40"/>
      <x:c r="R12" s="41"/>
    </x:row>
    <x:row r="13" spans="1:18" ht="20.100000000000001" customHeight="1">
      <x:c r="A13" s="37">
        <x:v>7</x:v>
      </x:c>
      <x:c r="B13" s="38" t="s">
        <x:v>37</x:v>
      </x:c>
      <x:c r="C13" s="39">
        <x:f t="shared" si="1"/>
        <x:v>150</x:v>
      </x:c>
      <x:c r="D13" s="40">
        <x:v>127</x:v>
      </x:c>
      <x:c r="E13" s="40">
        <x:v>23</x:v>
      </x:c>
      <x:c r="F13" s="40"/>
      <x:c r="G13" s="40"/>
      <x:c r="H13" s="40"/>
      <x:c r="I13" s="40"/>
      <x:c r="J13" s="40"/>
      <x:c r="K13" s="40"/>
      <x:c r="L13" s="40"/>
      <x:c r="M13" s="40"/>
      <x:c r="N13" s="40"/>
      <x:c r="O13" s="40"/>
      <x:c r="P13" s="40"/>
      <x:c r="Q13" s="40"/>
      <x:c r="R13" s="41"/>
    </x:row>
    <x:row r="14" spans="1:18" ht="20.100000000000001" customHeight="1">
      <x:c r="A14" s="37">
        <x:v>8</x:v>
      </x:c>
      <x:c r="B14" s="38" t="s">
        <x:v>52</x:v>
      </x:c>
      <x:c r="C14" s="39">
        <x:f t="shared" si="1"/>
        <x:v>1055</x:v>
      </x:c>
      <x:c r="D14" s="40">
        <x:v>213</x:v>
      </x:c>
      <x:c r="E14" s="40">
        <x:v>75</x:v>
      </x:c>
      <x:c r="F14" s="40">
        <x:v>367</x:v>
      </x:c>
      <x:c r="G14" s="40"/>
      <x:c r="H14" s="40">
        <x:v>197</x:v>
      </x:c>
      <x:c r="I14" s="40">
        <x:v>203</x:v>
      </x:c>
      <x:c r="J14" s="40"/>
      <x:c r="K14" s="40"/>
      <x:c r="L14" s="40"/>
      <x:c r="M14" s="40"/>
      <x:c r="N14" s="40"/>
      <x:c r="O14" s="40"/>
      <x:c r="P14" s="40"/>
      <x:c r="Q14" s="40"/>
      <x:c r="R14" s="41"/>
    </x:row>
    <x:row r="15" spans="1:18" ht="20.100000000000001" customHeight="1">
      <x:c r="A15" s="37">
        <x:v>9</x:v>
      </x:c>
      <x:c r="B15" s="38" t="s">
        <x:v>100</x:v>
      </x:c>
      <x:c r="C15" s="39">
        <x:f t="shared" si="1"/>
        <x:v>107</x:v>
      </x:c>
      <x:c r="D15" s="40"/>
      <x:c r="E15" s="40"/>
      <x:c r="F15" s="40">
        <x:v>107</x:v>
      </x:c>
      <x:c r="G15" s="40"/>
      <x:c r="H15" s="40"/>
      <x:c r="I15" s="40"/>
      <x:c r="J15" s="40"/>
      <x:c r="K15" s="40"/>
      <x:c r="L15" s="40"/>
      <x:c r="M15" s="40"/>
      <x:c r="N15" s="40"/>
      <x:c r="O15" s="40"/>
      <x:c r="P15" s="40"/>
      <x:c r="Q15" s="40"/>
      <x:c r="R15" s="41"/>
    </x:row>
    <x:row r="16" spans="1:18" ht="20.100000000000001" customHeight="1">
      <x:c r="A16" s="37">
        <x:v>10</x:v>
      </x:c>
      <x:c r="B16" s="38" t="s">
        <x:v>91</x:v>
      </x:c>
      <x:c r="C16" s="39">
        <x:f t="shared" si="1"/>
        <x:v>110</x:v>
      </x:c>
      <x:c r="D16" s="40">
        <x:v>108</x:v>
      </x:c>
      <x:c r="E16" s="40"/>
      <x:c r="F16" s="40"/>
      <x:c r="G16" s="40"/>
      <x:c r="H16" s="40">
        <x:v>2</x:v>
      </x:c>
      <x:c r="I16" s="40"/>
      <x:c r="J16" s="40"/>
      <x:c r="K16" s="40"/>
      <x:c r="L16" s="40"/>
      <x:c r="M16" s="40"/>
      <x:c r="N16" s="40"/>
      <x:c r="O16" s="40"/>
      <x:c r="P16" s="40"/>
      <x:c r="Q16" s="40"/>
      <x:c r="R16" s="41"/>
    </x:row>
    <x:row r="17" spans="1:18" ht="20.100000000000001" customHeight="1">
      <x:c r="A17" s="37">
        <x:v>11</x:v>
      </x:c>
      <x:c r="B17" s="38" t="s">
        <x:v>35</x:v>
      </x:c>
      <x:c r="C17" s="39">
        <x:f t="shared" si="1"/>
        <x:v>540</x:v>
      </x:c>
      <x:c r="D17" s="40">
        <x:v>281</x:v>
      </x:c>
      <x:c r="E17" s="40"/>
      <x:c r="F17" s="40">
        <x:v>189</x:v>
      </x:c>
      <x:c r="G17" s="40"/>
      <x:c r="H17" s="40">
        <x:v>67</x:v>
      </x:c>
      <x:c r="I17" s="40"/>
      <x:c r="J17" s="40"/>
      <x:c r="K17" s="40"/>
      <x:c r="L17" s="40"/>
      <x:c r="M17" s="40">
        <x:v>2</x:v>
      </x:c>
      <x:c r="N17" s="40"/>
      <x:c r="O17" s="40">
        <x:v>1</x:v>
      </x:c>
      <x:c r="P17" s="40"/>
      <x:c r="Q17" s="40"/>
      <x:c r="R17" s="41"/>
    </x:row>
    <x:row r="18" spans="1:18" ht="20.100000000000001" customHeight="1">
      <x:c r="A18" s="37">
        <x:v>12</x:v>
      </x:c>
      <x:c r="B18" s="38" t="s">
        <x:v>108</x:v>
      </x:c>
      <x:c r="C18" s="39">
        <x:f t="shared" si="1"/>
        <x:v>280</x:v>
      </x:c>
      <x:c r="D18" s="40"/>
      <x:c r="E18" s="40"/>
      <x:c r="F18" s="40">
        <x:v>280</x:v>
      </x:c>
      <x:c r="G18" s="40"/>
      <x:c r="H18" s="40"/>
      <x:c r="I18" s="40"/>
      <x:c r="J18" s="40"/>
      <x:c r="K18" s="40"/>
      <x:c r="L18" s="40"/>
      <x:c r="M18" s="40"/>
      <x:c r="N18" s="40"/>
      <x:c r="O18" s="40"/>
      <x:c r="P18" s="40"/>
      <x:c r="Q18" s="40"/>
      <x:c r="R18" s="41"/>
    </x:row>
    <x:row r="19" spans="1:18" ht="20.100000000000001" customHeight="1">
      <x:c r="A19" s="37">
        <x:v>13</x:v>
      </x:c>
      <x:c r="B19" s="38" t="s">
        <x:v>56</x:v>
      </x:c>
      <x:c r="C19" s="39">
        <x:f t="shared" si="1"/>
        <x:v>141</x:v>
      </x:c>
      <x:c r="D19" s="40">
        <x:v>108</x:v>
      </x:c>
      <x:c r="E19" s="40"/>
      <x:c r="F19" s="40"/>
      <x:c r="G19" s="40"/>
      <x:c r="H19" s="40"/>
      <x:c r="I19" s="40">
        <x:v>33</x:v>
      </x:c>
      <x:c r="J19" s="40"/>
      <x:c r="K19" s="40"/>
      <x:c r="L19" s="40"/>
      <x:c r="M19" s="40"/>
      <x:c r="N19" s="40"/>
      <x:c r="O19" s="40"/>
      <x:c r="P19" s="40"/>
      <x:c r="Q19" s="40"/>
      <x:c r="R19" s="41"/>
    </x:row>
    <x:row r="20" spans="1:18" ht="20.100000000000001" customHeight="1">
      <x:c r="A20" s="37">
        <x:v>14</x:v>
      </x:c>
      <x:c r="B20" s="42" t="s">
        <x:v>173</x:v>
      </x:c>
      <x:c r="C20" s="39">
        <x:f t="shared" si="1"/>
        <x:v>61</x:v>
      </x:c>
      <x:c r="D20" s="40">
        <x:v>61</x:v>
      </x:c>
      <x:c r="E20" s="40"/>
      <x:c r="F20" s="40"/>
      <x:c r="G20" s="40"/>
      <x:c r="H20" s="40"/>
      <x:c r="I20" s="40"/>
      <x:c r="J20" s="40"/>
      <x:c r="K20" s="40"/>
      <x:c r="L20" s="40"/>
      <x:c r="M20" s="40"/>
      <x:c r="N20" s="40"/>
      <x:c r="O20" s="40"/>
      <x:c r="P20" s="40"/>
      <x:c r="Q20" s="40"/>
      <x:c r="R20" s="41"/>
    </x:row>
    <x:row r="21" spans="1:18" ht="20.100000000000001" customHeight="1">
      <x:c r="A21" s="37">
        <x:v>15</x:v>
      </x:c>
      <x:c r="B21" s="38" t="s">
        <x:v>121</x:v>
      </x:c>
      <x:c r="C21" s="39">
        <x:f t="shared" si="1"/>
        <x:v>42</x:v>
      </x:c>
      <x:c r="D21" s="40">
        <x:v>40</x:v>
      </x:c>
      <x:c r="E21" s="40">
        <x:v>2</x:v>
      </x:c>
      <x:c r="F21" s="40"/>
      <x:c r="G21" s="40"/>
      <x:c r="H21" s="40"/>
      <x:c r="I21" s="40"/>
      <x:c r="J21" s="40"/>
      <x:c r="K21" s="40"/>
      <x:c r="L21" s="40"/>
      <x:c r="M21" s="40"/>
      <x:c r="N21" s="40"/>
      <x:c r="O21" s="40"/>
      <x:c r="P21" s="40"/>
      <x:c r="Q21" s="40"/>
      <x:c r="R21" s="41"/>
    </x:row>
    <x:row r="22" spans="1:18" ht="20.100000000000001" customHeight="1">
      <x:c r="A22" s="37">
        <x:v>16</x:v>
      </x:c>
      <x:c r="B22" s="38" t="s">
        <x:v>63</x:v>
      </x:c>
      <x:c r="C22" s="39">
        <x:f t="shared" si="1"/>
        <x:v>242</x:v>
      </x:c>
      <x:c r="D22" s="43">
        <x:v>215</x:v>
      </x:c>
      <x:c r="E22" s="43"/>
      <x:c r="F22" s="43"/>
      <x:c r="G22" s="43"/>
      <x:c r="H22" s="43">
        <x:v>27</x:v>
      </x:c>
      <x:c r="I22" s="43"/>
      <x:c r="J22" s="43"/>
      <x:c r="K22" s="43"/>
      <x:c r="L22" s="43"/>
      <x:c r="M22" s="43"/>
      <x:c r="N22" s="43"/>
      <x:c r="O22" s="43"/>
      <x:c r="P22" s="43"/>
      <x:c r="Q22" s="43"/>
      <x:c r="R22" s="44"/>
    </x:row>
    <x:row r="23" spans="1:18" s="1" customFormat="1" ht="20.100000000000001" customHeight="1">
      <x:c r="A23" s="37">
        <x:v>17</x:v>
      </x:c>
      <x:c r="B23" s="38" t="s">
        <x:v>119</x:v>
      </x:c>
      <x:c r="C23" s="39">
        <x:f t="shared" si="1"/>
        <x:v>1022</x:v>
      </x:c>
      <x:c r="D23" s="40">
        <x:v>970</x:v>
      </x:c>
      <x:c r="E23" s="40"/>
      <x:c r="F23" s="40"/>
      <x:c r="G23" s="40"/>
      <x:c r="H23" s="40"/>
      <x:c r="I23" s="40"/>
      <x:c r="J23" s="40"/>
      <x:c r="K23" s="40"/>
      <x:c r="L23" s="40"/>
      <x:c r="M23" s="40"/>
      <x:c r="N23" s="40"/>
      <x:c r="O23" s="40">
        <x:v>52</x:v>
      </x:c>
      <x:c r="P23" s="40"/>
      <x:c r="Q23" s="40"/>
      <x:c r="R23" s="41"/>
    </x:row>
    <x:row r="24" spans="1:18" ht="20.100000000000001" customHeight="1">
      <x:c r="A24" s="37">
        <x:v>18</x:v>
      </x:c>
      <x:c r="B24" s="38" t="s">
        <x:v>125</x:v>
      </x:c>
      <x:c r="C24" s="39">
        <x:f t="shared" si="1"/>
        <x:v>411</x:v>
      </x:c>
      <x:c r="D24" s="40">
        <x:v>176</x:v>
      </x:c>
      <x:c r="E24" s="40">
        <x:v>227</x:v>
      </x:c>
      <x:c r="F24" s="40">
        <x:v>5</x:v>
      </x:c>
      <x:c r="G24" s="40"/>
      <x:c r="H24" s="40"/>
      <x:c r="I24" s="40"/>
      <x:c r="J24" s="40">
        <x:v>3</x:v>
      </x:c>
      <x:c r="K24" s="40"/>
      <x:c r="L24" s="40"/>
      <x:c r="M24" s="40"/>
      <x:c r="N24" s="40"/>
      <x:c r="O24" s="40"/>
      <x:c r="P24" s="40"/>
      <x:c r="Q24" s="40"/>
      <x:c r="R24" s="41"/>
    </x:row>
    <x:row r="25" spans="1:18" s="1" customFormat="1" ht="20.100000000000001" customHeight="1">
      <x:c r="A25" s="37">
        <x:v>19</x:v>
      </x:c>
      <x:c r="B25" s="38" t="s">
        <x:v>89</x:v>
      </x:c>
      <x:c r="C25" s="39">
        <x:f t="shared" si="1"/>
        <x:v>146</x:v>
      </x:c>
      <x:c r="D25" s="40">
        <x:v>133</x:v>
      </x:c>
      <x:c r="E25" s="40"/>
      <x:c r="F25" s="40"/>
      <x:c r="G25" s="40"/>
      <x:c r="H25" s="40"/>
      <x:c r="I25" s="40"/>
      <x:c r="J25" s="40"/>
      <x:c r="K25" s="40"/>
      <x:c r="L25" s="40"/>
      <x:c r="M25" s="40"/>
      <x:c r="N25" s="40"/>
      <x:c r="O25" s="40">
        <x:v>13</x:v>
      </x:c>
      <x:c r="P25" s="40"/>
      <x:c r="Q25" s="40"/>
      <x:c r="R25" s="41"/>
    </x:row>
    <x:row r="26" spans="1:18" ht="20.100000000000001" customHeight="1">
      <x:c r="A26" s="37">
        <x:v>20</x:v>
      </x:c>
      <x:c r="B26" s="38" t="s">
        <x:v>36</x:v>
      </x:c>
      <x:c r="C26" s="39">
        <x:f t="shared" si="1"/>
        <x:v>54</x:v>
      </x:c>
      <x:c r="D26" s="40">
        <x:v>1</x:v>
      </x:c>
      <x:c r="E26" s="40"/>
      <x:c r="F26" s="40"/>
      <x:c r="G26" s="40"/>
      <x:c r="H26" s="40">
        <x:v>1</x:v>
      </x:c>
      <x:c r="I26" s="40"/>
      <x:c r="J26" s="40"/>
      <x:c r="K26" s="40"/>
      <x:c r="L26" s="40"/>
      <x:c r="M26" s="40">
        <x:v>52</x:v>
      </x:c>
      <x:c r="N26" s="40"/>
      <x:c r="O26" s="40"/>
      <x:c r="P26" s="40"/>
      <x:c r="Q26" s="40"/>
      <x:c r="R26" s="41"/>
    </x:row>
    <x:row r="27" spans="1:18" ht="20.100000000000001" customHeight="1">
      <x:c r="A27" s="37">
        <x:v>21</x:v>
      </x:c>
      <x:c r="B27" s="38" t="s">
        <x:v>113</x:v>
      </x:c>
      <x:c r="C27" s="39">
        <x:f t="shared" si="1"/>
        <x:v>340</x:v>
      </x:c>
      <x:c r="D27" s="40">
        <x:v>221</x:v>
      </x:c>
      <x:c r="E27" s="40"/>
      <x:c r="F27" s="40">
        <x:v>81</x:v>
      </x:c>
      <x:c r="G27" s="40"/>
      <x:c r="H27" s="40">
        <x:v>38</x:v>
      </x:c>
      <x:c r="I27" s="40"/>
      <x:c r="J27" s="40"/>
      <x:c r="K27" s="40"/>
      <x:c r="L27" s="40"/>
      <x:c r="M27" s="40"/>
      <x:c r="N27" s="40"/>
      <x:c r="O27" s="40"/>
      <x:c r="P27" s="40"/>
      <x:c r="Q27" s="40"/>
      <x:c r="R27" s="41"/>
    </x:row>
    <x:row r="28" spans="1:18" ht="20.100000000000001" customHeight="1">
      <x:c r="A28" s="37">
        <x:v>22</x:v>
      </x:c>
      <x:c r="B28" s="45" t="s">
        <x:v>38</x:v>
      </x:c>
      <x:c r="C28" s="39">
        <x:f t="shared" si="1"/>
        <x:v>87</x:v>
      </x:c>
      <x:c r="D28" s="40">
        <x:v>87</x:v>
      </x:c>
      <x:c r="E28" s="40"/>
      <x:c r="F28" s="40"/>
      <x:c r="G28" s="40"/>
      <x:c r="H28" s="40"/>
      <x:c r="I28" s="40"/>
      <x:c r="J28" s="40"/>
      <x:c r="K28" s="40"/>
      <x:c r="L28" s="40"/>
      <x:c r="M28" s="40"/>
      <x:c r="N28" s="40"/>
      <x:c r="O28" s="40"/>
      <x:c r="P28" s="40"/>
      <x:c r="Q28" s="40"/>
      <x:c r="R28" s="41"/>
    </x:row>
    <x:row r="29" spans="1:18" ht="20.100000000000001" customHeight="1">
      <x:c r="A29" s="37">
        <x:v>23</x:v>
      </x:c>
      <x:c r="B29" s="45" t="s">
        <x:v>103</x:v>
      </x:c>
      <x:c r="C29" s="39">
        <x:f t="shared" si="1"/>
        <x:v>51</x:v>
      </x:c>
      <x:c r="D29" s="40"/>
      <x:c r="E29" s="40">
        <x:v>41</x:v>
      </x:c>
      <x:c r="F29" s="40"/>
      <x:c r="G29" s="40">
        <x:v>2</x:v>
      </x:c>
      <x:c r="H29" s="40"/>
      <x:c r="I29" s="40"/>
      <x:c r="J29" s="40"/>
      <x:c r="K29" s="40"/>
      <x:c r="L29" s="40"/>
      <x:c r="M29" s="40"/>
      <x:c r="N29" s="40"/>
      <x:c r="O29" s="40">
        <x:v>8</x:v>
      </x:c>
      <x:c r="P29" s="40"/>
      <x:c r="Q29" s="40"/>
      <x:c r="R29" s="41"/>
    </x:row>
    <x:row r="30" spans="1:18" ht="20.100000000000001" customHeight="1">
      <x:c r="A30" s="37">
        <x:v>24</x:v>
      </x:c>
      <x:c r="B30" s="45" t="s">
        <x:v>46</x:v>
      </x:c>
      <x:c r="C30" s="39">
        <x:f t="shared" si="1"/>
        <x:v>148</x:v>
      </x:c>
      <x:c r="D30" s="40">
        <x:v>141</x:v>
      </x:c>
      <x:c r="E30" s="40">
        <x:v>5</x:v>
      </x:c>
      <x:c r="F30" s="40"/>
      <x:c r="G30" s="40"/>
      <x:c r="H30" s="40"/>
      <x:c r="I30" s="40"/>
      <x:c r="J30" s="40"/>
      <x:c r="K30" s="40"/>
      <x:c r="L30" s="40"/>
      <x:c r="M30" s="40">
        <x:v>2</x:v>
      </x:c>
      <x:c r="N30" s="40"/>
      <x:c r="O30" s="40"/>
      <x:c r="P30" s="40"/>
      <x:c r="Q30" s="40"/>
      <x:c r="R30" s="41"/>
    </x:row>
    <x:row r="31" spans="1:18" ht="20.100000000000001" customHeight="1">
      <x:c r="A31" s="37">
        <x:v>25</x:v>
      </x:c>
      <x:c r="B31" s="45" t="s">
        <x:v>49</x:v>
      </x:c>
      <x:c r="C31" s="39">
        <x:f t="shared" si="1"/>
        <x:v>859</x:v>
      </x:c>
      <x:c r="D31" s="40">
        <x:v>287</x:v>
      </x:c>
      <x:c r="E31" s="40">
        <x:v>208</x:v>
      </x:c>
      <x:c r="F31" s="40"/>
      <x:c r="G31" s="40"/>
      <x:c r="H31" s="40"/>
      <x:c r="I31" s="40"/>
      <x:c r="J31" s="40"/>
      <x:c r="K31" s="40"/>
      <x:c r="L31" s="40"/>
      <x:c r="M31" s="40"/>
      <x:c r="N31" s="40">
        <x:v>18</x:v>
      </x:c>
      <x:c r="O31" s="40"/>
      <x:c r="P31" s="40">
        <x:v>346</x:v>
      </x:c>
      <x:c r="Q31" s="40"/>
      <x:c r="R31" s="41"/>
    </x:row>
    <x:row r="32" spans="1:18" ht="20.100000000000001" customHeight="1">
      <x:c r="A32" s="37">
        <x:v>26</x:v>
      </x:c>
      <x:c r="B32" s="45" t="s">
        <x:v>92</x:v>
      </x:c>
      <x:c r="C32" s="39">
        <x:f t="shared" si="1"/>
        <x:v>27</x:v>
      </x:c>
      <x:c r="D32" s="40">
        <x:v>26</x:v>
      </x:c>
      <x:c r="E32" s="40"/>
      <x:c r="F32" s="40">
        <x:v>1</x:v>
      </x:c>
      <x:c r="G32" s="40"/>
      <x:c r="H32" s="40"/>
      <x:c r="I32" s="40"/>
      <x:c r="J32" s="40"/>
      <x:c r="K32" s="40"/>
      <x:c r="L32" s="40"/>
      <x:c r="M32" s="40"/>
      <x:c r="N32" s="40"/>
      <x:c r="O32" s="40"/>
      <x:c r="P32" s="40"/>
      <x:c r="Q32" s="40"/>
      <x:c r="R32" s="41"/>
    </x:row>
    <x:row r="33" spans="1:18" ht="20.100000000000001" customHeight="1">
      <x:c r="A33" s="37">
        <x:v>27</x:v>
      </x:c>
      <x:c r="B33" s="45" t="s">
        <x:v>105</x:v>
      </x:c>
      <x:c r="C33" s="39">
        <x:f t="shared" si="1"/>
        <x:v>446</x:v>
      </x:c>
      <x:c r="D33" s="40">
        <x:v>306</x:v>
      </x:c>
      <x:c r="E33" s="40"/>
      <x:c r="F33" s="40"/>
      <x:c r="G33" s="40"/>
      <x:c r="H33" s="40"/>
      <x:c r="I33" s="40">
        <x:v>140</x:v>
      </x:c>
      <x:c r="J33" s="40"/>
      <x:c r="K33" s="40"/>
      <x:c r="L33" s="40"/>
      <x:c r="M33" s="40"/>
      <x:c r="N33" s="40"/>
      <x:c r="O33" s="40"/>
      <x:c r="P33" s="40"/>
      <x:c r="Q33" s="40"/>
      <x:c r="R33" s="41"/>
    </x:row>
    <x:row r="34" spans="1:18" ht="20.100000000000001" customHeight="1">
      <x:c r="A34" s="37">
        <x:v>28</x:v>
      </x:c>
      <x:c r="B34" s="45" t="s">
        <x:v>102</x:v>
      </x:c>
      <x:c r="C34" s="39">
        <x:f t="shared" si="1"/>
        <x:v>78</x:v>
      </x:c>
      <x:c r="D34" s="40"/>
      <x:c r="E34" s="40"/>
      <x:c r="F34" s="40">
        <x:v>78</x:v>
      </x:c>
      <x:c r="G34" s="40"/>
      <x:c r="H34" s="40"/>
      <x:c r="I34" s="40"/>
      <x:c r="J34" s="40"/>
      <x:c r="K34" s="40"/>
      <x:c r="L34" s="40"/>
      <x:c r="M34" s="40"/>
      <x:c r="N34" s="40"/>
      <x:c r="O34" s="40"/>
      <x:c r="P34" s="40"/>
      <x:c r="Q34" s="40"/>
      <x:c r="R34" s="41"/>
    </x:row>
    <x:row r="35" spans="1:18" ht="20.100000000000001" customHeight="1">
      <x:c r="A35" s="37">
        <x:v>29</x:v>
      </x:c>
      <x:c r="B35" s="45" t="s">
        <x:v>53</x:v>
      </x:c>
      <x:c r="C35" s="39">
        <x:f t="shared" si="1"/>
        <x:v>194</x:v>
      </x:c>
      <x:c r="D35" s="40">
        <x:v>194</x:v>
      </x:c>
      <x:c r="E35" s="40"/>
      <x:c r="F35" s="40"/>
      <x:c r="G35" s="40"/>
      <x:c r="H35" s="40"/>
      <x:c r="I35" s="40"/>
      <x:c r="J35" s="40"/>
      <x:c r="K35" s="40"/>
      <x:c r="L35" s="40"/>
      <x:c r="M35" s="40"/>
      <x:c r="N35" s="40"/>
      <x:c r="O35" s="40"/>
      <x:c r="P35" s="40"/>
      <x:c r="Q35" s="40"/>
      <x:c r="R35" s="41"/>
    </x:row>
    <x:row r="36" spans="1:18" ht="20.100000000000001" customHeight="1">
      <x:c r="A36" s="37">
        <x:v>30</x:v>
      </x:c>
      <x:c r="B36" s="45" t="s">
        <x:v>50</x:v>
      </x:c>
      <x:c r="C36" s="39">
        <x:f t="shared" si="1"/>
        <x:v>968</x:v>
      </x:c>
      <x:c r="D36" s="40">
        <x:v>658</x:v>
      </x:c>
      <x:c r="E36" s="40">
        <x:v>3</x:v>
      </x:c>
      <x:c r="F36" s="40">
        <x:v>85</x:v>
      </x:c>
      <x:c r="G36" s="40">
        <x:v>36</x:v>
      </x:c>
      <x:c r="H36" s="40"/>
      <x:c r="I36" s="40">
        <x:v>7</x:v>
      </x:c>
      <x:c r="J36" s="40"/>
      <x:c r="K36" s="40"/>
      <x:c r="L36" s="40"/>
      <x:c r="M36" s="40"/>
      <x:c r="N36" s="40"/>
      <x:c r="O36" s="40">
        <x:v>7</x:v>
      </x:c>
      <x:c r="P36" s="40"/>
      <x:c r="Q36" s="40">
        <x:v>172</x:v>
      </x:c>
      <x:c r="R36" s="41"/>
    </x:row>
    <x:row r="37" spans="1:18" ht="20.100000000000001" customHeight="1">
      <x:c r="A37" s="37">
        <x:v>31</x:v>
      </x:c>
      <x:c r="B37" s="45" t="s">
        <x:v>115</x:v>
      </x:c>
      <x:c r="C37" s="39">
        <x:f t="shared" si="1"/>
        <x:v>23</x:v>
      </x:c>
      <x:c r="D37" s="40">
        <x:v>21</x:v>
      </x:c>
      <x:c r="E37" s="40"/>
      <x:c r="F37" s="40">
        <x:v>2</x:v>
      </x:c>
      <x:c r="G37" s="40"/>
      <x:c r="H37" s="40"/>
      <x:c r="I37" s="40"/>
      <x:c r="J37" s="40"/>
      <x:c r="K37" s="40"/>
      <x:c r="L37" s="40"/>
      <x:c r="M37" s="40"/>
      <x:c r="N37" s="40"/>
      <x:c r="O37" s="40"/>
      <x:c r="P37" s="40"/>
      <x:c r="Q37" s="40"/>
      <x:c r="R37" s="41"/>
    </x:row>
    <x:row r="38" spans="1:18" ht="20.100000000000001" customHeight="1">
      <x:c r="A38" s="37">
        <x:v>32</x:v>
      </x:c>
      <x:c r="B38" s="45" t="s">
        <x:v>97</x:v>
      </x:c>
      <x:c r="C38" s="39">
        <x:f t="shared" si="1"/>
        <x:v>954</x:v>
      </x:c>
      <x:c r="D38" s="40">
        <x:v>532</x:v>
      </x:c>
      <x:c r="E38" s="40">
        <x:v>256</x:v>
      </x:c>
      <x:c r="F38" s="40">
        <x:v>38</x:v>
      </x:c>
      <x:c r="G38" s="40">
        <x:v>2</x:v>
      </x:c>
      <x:c r="H38" s="40"/>
      <x:c r="I38" s="40"/>
      <x:c r="J38" s="40"/>
      <x:c r="K38" s="40"/>
      <x:c r="L38" s="40"/>
      <x:c r="M38" s="40"/>
      <x:c r="N38" s="40"/>
      <x:c r="O38" s="40">
        <x:v>126</x:v>
      </x:c>
      <x:c r="P38" s="40"/>
      <x:c r="Q38" s="40"/>
      <x:c r="R38" s="41"/>
    </x:row>
    <x:row r="39" spans="1:18" ht="20.100000000000001" customHeight="1">
      <x:c r="A39" s="37">
        <x:v>33</x:v>
      </x:c>
      <x:c r="B39" s="45" t="s">
        <x:v>62</x:v>
      </x:c>
      <x:c r="C39" s="39">
        <x:f t="shared" si="1"/>
        <x:v>180</x:v>
      </x:c>
      <x:c r="D39" s="40">
        <x:v>2</x:v>
      </x:c>
      <x:c r="E39" s="40"/>
      <x:c r="F39" s="40"/>
      <x:c r="G39" s="40"/>
      <x:c r="H39" s="40"/>
      <x:c r="I39" s="40">
        <x:v>178</x:v>
      </x:c>
      <x:c r="J39" s="40"/>
      <x:c r="K39" s="40"/>
      <x:c r="L39" s="40"/>
      <x:c r="M39" s="40"/>
      <x:c r="N39" s="40"/>
      <x:c r="O39" s="40"/>
      <x:c r="P39" s="40"/>
      <x:c r="Q39" s="40"/>
      <x:c r="R39" s="41"/>
    </x:row>
    <x:row r="40" spans="1:18" ht="20.100000000000001" customHeight="1">
      <x:c r="A40" s="37">
        <x:v>34</x:v>
      </x:c>
      <x:c r="B40" s="45" t="s">
        <x:v>51</x:v>
      </x:c>
      <x:c r="C40" s="39">
        <x:f t="shared" si="1"/>
        <x:v>122</x:v>
      </x:c>
      <x:c r="D40" s="40">
        <x:v>122</x:v>
      </x:c>
      <x:c r="E40" s="40"/>
      <x:c r="F40" s="40"/>
      <x:c r="G40" s="40"/>
      <x:c r="H40" s="40"/>
      <x:c r="I40" s="40"/>
      <x:c r="J40" s="40"/>
      <x:c r="K40" s="40"/>
      <x:c r="L40" s="40"/>
      <x:c r="M40" s="40"/>
      <x:c r="N40" s="40"/>
      <x:c r="O40" s="40"/>
      <x:c r="P40" s="40"/>
      <x:c r="Q40" s="40"/>
      <x:c r="R40" s="41"/>
    </x:row>
    <x:row r="41" spans="1:18" ht="20.100000000000001" customHeight="1">
      <x:c r="A41" s="37">
        <x:v>35</x:v>
      </x:c>
      <x:c r="B41" s="45" t="s">
        <x:v>174</x:v>
      </x:c>
      <x:c r="C41" s="39">
        <x:f t="shared" si="1"/>
        <x:v>85</x:v>
      </x:c>
      <x:c r="D41" s="40">
        <x:v>85</x:v>
      </x:c>
      <x:c r="E41" s="40"/>
      <x:c r="F41" s="40"/>
      <x:c r="G41" s="40"/>
      <x:c r="H41" s="40"/>
      <x:c r="I41" s="40"/>
      <x:c r="J41" s="40"/>
      <x:c r="K41" s="40"/>
      <x:c r="L41" s="40"/>
      <x:c r="M41" s="40"/>
      <x:c r="N41" s="40"/>
      <x:c r="O41" s="40"/>
      <x:c r="P41" s="40"/>
      <x:c r="Q41" s="40"/>
      <x:c r="R41" s="41"/>
    </x:row>
    <x:row r="42" spans="1:18" ht="20.100000000000001" customHeight="1">
      <x:c r="A42" s="37">
        <x:v>36</x:v>
      </x:c>
      <x:c r="B42" s="38" t="s">
        <x:v>88</x:v>
      </x:c>
      <x:c r="C42" s="39">
        <x:f t="shared" si="1"/>
        <x:v>211</x:v>
      </x:c>
      <x:c r="D42" s="40">
        <x:v>5</x:v>
      </x:c>
      <x:c r="E42" s="40"/>
      <x:c r="F42" s="40"/>
      <x:c r="G42" s="40"/>
      <x:c r="H42" s="40">
        <x:v>206</x:v>
      </x:c>
      <x:c r="I42" s="40"/>
      <x:c r="J42" s="40"/>
      <x:c r="K42" s="40"/>
      <x:c r="L42" s="40"/>
      <x:c r="M42" s="40"/>
      <x:c r="N42" s="40"/>
      <x:c r="O42" s="40"/>
      <x:c r="P42" s="40"/>
      <x:c r="Q42" s="40"/>
      <x:c r="R42" s="41"/>
    </x:row>
    <x:row r="43" spans="1:18" ht="20.100000000000001" customHeight="1">
      <x:c r="A43" s="37">
        <x:v>37</x:v>
      </x:c>
      <x:c r="B43" s="38" t="s">
        <x:v>94</x:v>
      </x:c>
      <x:c r="C43" s="39">
        <x:f t="shared" si="1"/>
        <x:v>88</x:v>
      </x:c>
      <x:c r="D43" s="40">
        <x:v>4</x:v>
      </x:c>
      <x:c r="E43" s="40">
        <x:v>33</x:v>
      </x:c>
      <x:c r="F43" s="40">
        <x:v>51</x:v>
      </x:c>
      <x:c r="G43" s="40"/>
      <x:c r="H43" s="40"/>
      <x:c r="I43" s="40"/>
      <x:c r="J43" s="40"/>
      <x:c r="K43" s="40"/>
      <x:c r="L43" s="40"/>
      <x:c r="M43" s="40"/>
      <x:c r="N43" s="40"/>
      <x:c r="O43" s="40"/>
      <x:c r="P43" s="40"/>
      <x:c r="Q43" s="40"/>
      <x:c r="R43" s="41"/>
    </x:row>
    <x:row r="44" spans="1:18" ht="20.100000000000001" customHeight="1">
      <x:c r="A44" s="37">
        <x:v>38</x:v>
      </x:c>
      <x:c r="B44" s="38" t="s">
        <x:v>86</x:v>
      </x:c>
      <x:c r="C44" s="39">
        <x:f t="shared" si="1"/>
        <x:v>306</x:v>
      </x:c>
      <x:c r="D44" s="40">
        <x:v>189</x:v>
      </x:c>
      <x:c r="E44" s="40"/>
      <x:c r="F44" s="40"/>
      <x:c r="G44" s="40"/>
      <x:c r="H44" s="40"/>
      <x:c r="I44" s="40">
        <x:v>117</x:v>
      </x:c>
      <x:c r="J44" s="40"/>
      <x:c r="K44" s="40"/>
      <x:c r="L44" s="40"/>
      <x:c r="M44" s="40"/>
      <x:c r="N44" s="40"/>
      <x:c r="O44" s="40"/>
      <x:c r="P44" s="40"/>
      <x:c r="Q44" s="40"/>
      <x:c r="R44" s="41"/>
    </x:row>
    <x:row r="45" spans="1:18" ht="20.100000000000001" customHeight="1">
      <x:c r="A45" s="37">
        <x:v>39</x:v>
      </x:c>
      <x:c r="B45" s="38" t="s">
        <x:v>42</x:v>
      </x:c>
      <x:c r="C45" s="39">
        <x:f t="shared" si="1"/>
        <x:v>55</x:v>
      </x:c>
      <x:c r="D45" s="40">
        <x:v>55</x:v>
      </x:c>
      <x:c r="E45" s="40"/>
      <x:c r="F45" s="40"/>
      <x:c r="G45" s="40"/>
      <x:c r="H45" s="40"/>
      <x:c r="I45" s="40"/>
      <x:c r="J45" s="40"/>
      <x:c r="K45" s="40"/>
      <x:c r="L45" s="40"/>
      <x:c r="M45" s="40"/>
      <x:c r="N45" s="40"/>
      <x:c r="O45" s="40"/>
      <x:c r="P45" s="40"/>
      <x:c r="Q45" s="40"/>
      <x:c r="R45" s="41"/>
    </x:row>
    <x:row r="46" spans="1:18" ht="20.100000000000001" customHeight="1">
      <x:c r="A46" s="37">
        <x:v>40</x:v>
      </x:c>
      <x:c r="B46" s="38" t="s">
        <x:v>111</x:v>
      </x:c>
      <x:c r="C46" s="39">
        <x:f t="shared" si="1"/>
        <x:v>375</x:v>
      </x:c>
      <x:c r="D46" s="40">
        <x:v>371</x:v>
      </x:c>
      <x:c r="E46" s="40">
        <x:v>3</x:v>
      </x:c>
      <x:c r="F46" s="40"/>
      <x:c r="G46" s="40">
        <x:v>1</x:v>
      </x:c>
      <x:c r="H46" s="40"/>
      <x:c r="I46" s="40"/>
      <x:c r="J46" s="40"/>
      <x:c r="K46" s="40"/>
      <x:c r="L46" s="40"/>
      <x:c r="M46" s="40"/>
      <x:c r="N46" s="40"/>
      <x:c r="O46" s="40"/>
      <x:c r="P46" s="40"/>
      <x:c r="Q46" s="40"/>
      <x:c r="R46" s="41"/>
    </x:row>
    <x:row r="47" spans="1:18" ht="20.100000000000001" customHeight="1">
      <x:c r="A47" s="37">
        <x:v>41</x:v>
      </x:c>
      <x:c r="B47" s="38" t="s">
        <x:v>60</x:v>
      </x:c>
      <x:c r="C47" s="39">
        <x:f t="shared" si="1"/>
        <x:v>97</x:v>
      </x:c>
      <x:c r="D47" s="40"/>
      <x:c r="E47" s="40"/>
      <x:c r="F47" s="40"/>
      <x:c r="G47" s="40"/>
      <x:c r="H47" s="40">
        <x:v>97</x:v>
      </x:c>
      <x:c r="I47" s="40"/>
      <x:c r="J47" s="40"/>
      <x:c r="K47" s="40"/>
      <x:c r="L47" s="40"/>
      <x:c r="M47" s="40"/>
      <x:c r="N47" s="40"/>
      <x:c r="O47" s="40"/>
      <x:c r="P47" s="40"/>
      <x:c r="Q47" s="40"/>
      <x:c r="R47" s="41"/>
    </x:row>
    <x:row r="48" spans="1:18" ht="20.100000000000001" customHeight="1">
      <x:c r="A48" s="37">
        <x:v>42</x:v>
      </x:c>
      <x:c r="B48" s="38" t="s">
        <x:v>47</x:v>
      </x:c>
      <x:c r="C48" s="39">
        <x:f t="shared" si="1"/>
        <x:v>82</x:v>
      </x:c>
      <x:c r="D48" s="40">
        <x:v>82</x:v>
      </x:c>
      <x:c r="E48" s="40"/>
      <x:c r="F48" s="40"/>
      <x:c r="G48" s="40"/>
      <x:c r="H48" s="40"/>
      <x:c r="I48" s="40"/>
      <x:c r="J48" s="40"/>
      <x:c r="K48" s="40"/>
      <x:c r="L48" s="40"/>
      <x:c r="M48" s="40"/>
      <x:c r="N48" s="40"/>
      <x:c r="O48" s="40"/>
      <x:c r="P48" s="40"/>
      <x:c r="Q48" s="40"/>
      <x:c r="R48" s="41"/>
    </x:row>
    <x:row r="49" spans="1:18" s="1" customFormat="1" ht="20.100000000000001" customHeight="1">
      <x:c r="A49" s="37">
        <x:v>43</x:v>
      </x:c>
      <x:c r="B49" s="38" t="s">
        <x:v>109</x:v>
      </x:c>
      <x:c r="C49" s="39">
        <x:f t="shared" si="1"/>
        <x:v>50</x:v>
      </x:c>
      <x:c r="D49" s="40">
        <x:v>50</x:v>
      </x:c>
      <x:c r="E49" s="40"/>
      <x:c r="F49" s="40"/>
      <x:c r="G49" s="40"/>
      <x:c r="H49" s="40"/>
      <x:c r="I49" s="40"/>
      <x:c r="J49" s="40"/>
      <x:c r="K49" s="40"/>
      <x:c r="L49" s="40"/>
      <x:c r="M49" s="40"/>
      <x:c r="N49" s="40"/>
      <x:c r="O49" s="40"/>
      <x:c r="P49" s="40"/>
      <x:c r="Q49" s="40"/>
      <x:c r="R49" s="41"/>
    </x:row>
    <x:row r="50" spans="1:18" ht="20.100000000000001" customHeight="1">
      <x:c r="A50" s="37">
        <x:v>44</x:v>
      </x:c>
      <x:c r="B50" s="38" t="s">
        <x:v>33</x:v>
      </x:c>
      <x:c r="C50" s="39">
        <x:f t="shared" si="1"/>
        <x:v>129</x:v>
      </x:c>
      <x:c r="D50" s="40">
        <x:v>59</x:v>
      </x:c>
      <x:c r="E50" s="40">
        <x:v>42</x:v>
      </x:c>
      <x:c r="F50" s="40"/>
      <x:c r="G50" s="40"/>
      <x:c r="H50" s="40"/>
      <x:c r="I50" s="40"/>
      <x:c r="J50" s="40"/>
      <x:c r="K50" s="40"/>
      <x:c r="L50" s="40"/>
      <x:c r="M50" s="40"/>
      <x:c r="N50" s="40"/>
      <x:c r="O50" s="40">
        <x:v>28</x:v>
      </x:c>
      <x:c r="P50" s="40"/>
      <x:c r="Q50" s="40"/>
      <x:c r="R50" s="41"/>
    </x:row>
    <x:row r="51" spans="1:18" ht="20.100000000000001" customHeight="1">
      <x:c r="A51" s="37">
        <x:v>45</x:v>
      </x:c>
      <x:c r="B51" s="45" t="s">
        <x:v>48</x:v>
      </x:c>
      <x:c r="C51" s="39">
        <x:f t="shared" si="1"/>
        <x:v>482</x:v>
      </x:c>
      <x:c r="D51" s="40">
        <x:v>482</x:v>
      </x:c>
      <x:c r="E51" s="40"/>
      <x:c r="F51" s="40"/>
      <x:c r="G51" s="40"/>
      <x:c r="H51" s="40"/>
      <x:c r="I51" s="40"/>
      <x:c r="J51" s="40"/>
      <x:c r="K51" s="40"/>
      <x:c r="L51" s="40"/>
      <x:c r="M51" s="40"/>
      <x:c r="N51" s="40"/>
      <x:c r="O51" s="40"/>
      <x:c r="P51" s="40"/>
      <x:c r="Q51" s="40"/>
      <x:c r="R51" s="41"/>
    </x:row>
    <x:row r="52" spans="1:18" ht="20.100000000000001" customHeight="1">
      <x:c r="A52" s="37">
        <x:v>46</x:v>
      </x:c>
      <x:c r="B52" s="45" t="s">
        <x:v>43</x:v>
      </x:c>
      <x:c r="C52" s="39">
        <x:f t="shared" si="1"/>
        <x:v>52</x:v>
      </x:c>
      <x:c r="D52" s="40">
        <x:v>52</x:v>
      </x:c>
      <x:c r="E52" s="40"/>
      <x:c r="F52" s="40"/>
      <x:c r="G52" s="40"/>
      <x:c r="H52" s="40"/>
      <x:c r="I52" s="40"/>
      <x:c r="J52" s="40"/>
      <x:c r="K52" s="40"/>
      <x:c r="L52" s="40"/>
      <x:c r="M52" s="40"/>
      <x:c r="N52" s="40"/>
      <x:c r="O52" s="40"/>
      <x:c r="P52" s="40"/>
      <x:c r="Q52" s="40"/>
      <x:c r="R52" s="41"/>
    </x:row>
    <x:row r="53" spans="1:18" ht="20.100000000000001" customHeight="1">
      <x:c r="A53" s="37">
        <x:v>47</x:v>
      </x:c>
      <x:c r="B53" s="46" t="s">
        <x:v>79</x:v>
      </x:c>
      <x:c r="C53" s="39">
        <x:f t="shared" si="1"/>
        <x:v>533</x:v>
      </x:c>
      <x:c r="D53" s="40">
        <x:v>316</x:v>
      </x:c>
      <x:c r="E53" s="40"/>
      <x:c r="F53" s="40"/>
      <x:c r="G53" s="40"/>
      <x:c r="H53" s="40"/>
      <x:c r="I53" s="40">
        <x:v>217</x:v>
      </x:c>
      <x:c r="J53" s="40"/>
      <x:c r="K53" s="40"/>
      <x:c r="L53" s="40"/>
      <x:c r="M53" s="40"/>
      <x:c r="N53" s="40"/>
      <x:c r="O53" s="40"/>
      <x:c r="P53" s="40"/>
      <x:c r="Q53" s="40"/>
      <x:c r="R53" s="41"/>
    </x:row>
    <x:row r="54" spans="1:18" ht="20.100000000000001" customHeight="1">
      <x:c r="A54" s="37">
        <x:v>48</x:v>
      </x:c>
      <x:c r="B54" s="45" t="s">
        <x:v>10</x:v>
      </x:c>
      <x:c r="C54" s="39">
        <x:f t="shared" si="1"/>
        <x:v>360</x:v>
      </x:c>
      <x:c r="D54" s="40"/>
      <x:c r="E54" s="40"/>
      <x:c r="F54" s="40"/>
      <x:c r="G54" s="40"/>
      <x:c r="H54" s="40">
        <x:v>360</x:v>
      </x:c>
      <x:c r="I54" s="40"/>
      <x:c r="J54" s="40"/>
      <x:c r="K54" s="40"/>
      <x:c r="L54" s="40"/>
      <x:c r="M54" s="40"/>
      <x:c r="N54" s="40"/>
      <x:c r="O54" s="40"/>
      <x:c r="P54" s="40"/>
      <x:c r="Q54" s="40"/>
      <x:c r="R54" s="41"/>
    </x:row>
    <x:row r="55" spans="1:18" ht="20.100000000000001" customHeight="1">
      <x:c r="A55" s="37">
        <x:v>49</x:v>
      </x:c>
      <x:c r="B55" s="45" t="s">
        <x:v>59</x:v>
      </x:c>
      <x:c r="C55" s="39">
        <x:f t="shared" si="1"/>
        <x:v>207</x:v>
      </x:c>
      <x:c r="D55" s="40"/>
      <x:c r="E55" s="40"/>
      <x:c r="F55" s="40"/>
      <x:c r="G55" s="40"/>
      <x:c r="H55" s="40">
        <x:v>73</x:v>
      </x:c>
      <x:c r="I55" s="40">
        <x:v>134</x:v>
      </x:c>
      <x:c r="J55" s="40"/>
      <x:c r="K55" s="40"/>
      <x:c r="L55" s="40"/>
      <x:c r="M55" s="40"/>
      <x:c r="N55" s="40"/>
      <x:c r="O55" s="40"/>
      <x:c r="P55" s="40"/>
      <x:c r="Q55" s="40"/>
      <x:c r="R55" s="41"/>
    </x:row>
    <x:row r="56" spans="1:18" ht="20.100000000000001" customHeight="1">
      <x:c r="A56" s="47">
        <x:v>50</x:v>
      </x:c>
      <x:c r="B56" s="48" t="s">
        <x:v>39</x:v>
      </x:c>
      <x:c r="C56" s="39">
        <x:f t="shared" si="1"/>
        <x:v>470</x:v>
      </x:c>
      <x:c r="D56" s="40" t="s">
        <x:v>176</x:v>
      </x:c>
      <x:c r="E56" s="40">
        <x:v>367</x:v>
      </x:c>
      <x:c r="F56" s="40"/>
      <x:c r="G56" s="40"/>
      <x:c r="H56" s="40">
        <x:v>103</x:v>
      </x:c>
      <x:c r="I56" s="40"/>
      <x:c r="J56" s="40"/>
      <x:c r="K56" s="40"/>
      <x:c r="L56" s="40"/>
      <x:c r="M56" s="40"/>
      <x:c r="N56" s="40"/>
      <x:c r="O56" s="40"/>
      <x:c r="P56" s="40"/>
      <x:c r="Q56" s="40"/>
      <x:c r="R56" s="41"/>
    </x:row>
    <x:row r="57" spans="1:18" ht="20.100000000000001" customHeight="1">
      <x:c r="A57" s="47">
        <x:v>51</x:v>
      </x:c>
      <x:c r="B57" s="49" t="s">
        <x:v>65</x:v>
      </x:c>
      <x:c r="C57" s="39">
        <x:f t="shared" si="1"/>
        <x:v>96</x:v>
      </x:c>
      <x:c r="D57" s="50"/>
      <x:c r="E57" s="50"/>
      <x:c r="F57" s="51">
        <x:v>96</x:v>
      </x:c>
      <x:c r="G57" s="50"/>
      <x:c r="H57" s="50"/>
      <x:c r="I57" s="50"/>
      <x:c r="J57" s="50"/>
      <x:c r="K57" s="50"/>
      <x:c r="L57" s="50"/>
      <x:c r="M57" s="50"/>
      <x:c r="N57" s="50"/>
      <x:c r="O57" s="50"/>
      <x:c r="P57" s="50"/>
      <x:c r="Q57" s="50"/>
      <x:c r="R57" s="52"/>
    </x:row>
    <x:row r="58" spans="1:18" ht="20.100000000000001" customHeight="1">
      <x:c r="A58" s="53">
        <x:v>52</x:v>
      </x:c>
      <x:c r="B58" s="54" t="s">
        <x:v>34</x:v>
      </x:c>
      <x:c r="C58" s="55">
        <x:f t="shared" si="1"/>
        <x:v>449</x:v>
      </x:c>
      <x:c r="D58" s="56"/>
      <x:c r="E58" s="56"/>
      <x:c r="F58" s="57"/>
      <x:c r="G58" s="56"/>
      <x:c r="H58" s="56"/>
      <x:c r="I58" s="56"/>
      <x:c r="J58" s="56"/>
      <x:c r="K58" s="56"/>
      <x:c r="L58" s="56"/>
      <x:c r="M58" s="56"/>
      <x:c r="N58" s="56"/>
      <x:c r="O58" s="57">
        <x:v>449</x:v>
      </x:c>
      <x:c r="P58" s="57"/>
      <x:c r="Q58" s="57"/>
      <x:c r="R58" s="58"/>
    </x:row>
  </x:sheetData>
  <x:mergeCells count="20">
    <x:mergeCell ref="A1:R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  <x:mergeCell ref="L3:L4"/>
    <x:mergeCell ref="M3:M4"/>
    <x:mergeCell ref="N3:N4"/>
    <x:mergeCell ref="O3:O4"/>
    <x:mergeCell ref="P3:P4"/>
    <x:mergeCell ref="Q3:Q4"/>
    <x:mergeCell ref="R3:R4"/>
    <x:mergeCell ref="A5:A6"/>
  </x:mergeCells>
  <x:pageMargins left="0.19666667282581329" right="0.15722222626209259" top="0.51138889789581299" bottom="0.47236111760139465" header="0.51138889789581299" footer="0.51138889789581299"/>
  <x:pageSetup paperSize="8" scale="84" firstPageNumber="1" fitToWidth="1" fitToHeight="2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S248"/>
  <x:sheetViews>
    <x:sheetView view="pageBreakPreview" topLeftCell="A1" zoomScaleNormal="100" zoomScaleSheetLayoutView="100" workbookViewId="0">
      <x:pane xSplit="0" ySplit="4" topLeftCell="A152" activePane="bottomLeft" state="frozen"/>
      <x:selection pane="bottomLeft" activeCell="F178" activeCellId="0" sqref="F178:F178"/>
    </x:sheetView>
  </x:sheetViews>
  <x:sheetFormatPr defaultColWidth="8.88671875" defaultRowHeight="13.550000000000001"/>
  <x:cols>
    <x:col min="1" max="1" width="3.21875" style="59" customWidth="1"/>
    <x:col min="2" max="2" width="12.33203125" style="59" customWidth="1"/>
    <x:col min="3" max="3" width="32.33203125" style="59" customWidth="1"/>
    <x:col min="4" max="4" width="6.6640625" style="60" customWidth="1"/>
    <x:col min="5" max="5" width="13.6640625" style="61" customWidth="1"/>
    <x:col min="6" max="6" width="12.44140625" style="60" customWidth="1"/>
    <x:col min="7" max="7" width="9.6640625" style="62" customWidth="1"/>
    <x:col min="8" max="8" width="7.6640625" style="59" customWidth="1"/>
    <x:col min="9" max="10" width="8.88671875" style="59" bestFit="1" customWidth="1"/>
    <x:col min="15" max="15" width="11.77734375" style="59" bestFit="1" customWidth="1"/>
  </x:cols>
  <x:sheetData>
    <x:row r="1" spans="1:8" ht="36" customHeight="1">
      <x:c r="A1" s="63" t="s">
        <x:v>19</x:v>
      </x:c>
      <x:c r="B1" s="63"/>
      <x:c r="C1" s="63"/>
      <x:c r="D1" s="63"/>
      <x:c r="E1" s="63"/>
      <x:c r="F1" s="63"/>
      <x:c r="G1" s="63"/>
      <x:c r="H1" s="63"/>
    </x:row>
    <x:row r="2" spans="1:8" ht="35.25" customHeight="1">
      <x:c r="A2" s="64" t="s">
        <x:v>114</x:v>
      </x:c>
      <x:c r="B2" s="64" t="s">
        <x:v>93</x:v>
      </x:c>
      <x:c r="C2" s="64" t="s">
        <x:v>123</x:v>
      </x:c>
      <x:c r="D2" s="64" t="s">
        <x:v>127</x:v>
      </x:c>
      <x:c r="E2" s="65" t="s">
        <x:v>58</x:v>
      </x:c>
      <x:c r="F2" s="64" t="s">
        <x:v>120</x:v>
      </x:c>
      <x:c r="G2" s="66" t="s">
        <x:v>124</x:v>
      </x:c>
      <x:c r="H2" s="67" t="s">
        <x:v>163</x:v>
      </x:c>
    </x:row>
    <x:row r="3" spans="1:8" ht="13.949999999999999">
      <x:c r="A3" s="68" t="s">
        <x:v>128</x:v>
      </x:c>
      <x:c r="B3" s="69"/>
      <x:c r="C3" s="70"/>
      <x:c r="D3" s="71" t="s">
        <x:v>104</x:v>
      </x:c>
      <x:c r="E3" s="72">
        <x:f>E5+E16+E23+E30+E39+E46+E55+E58+E66+E68+E71+E80+E83+E87+E89+E92+E95+E100+E107+E112+E117+E121+E124+E129+E133+E139+E142+E147+E149+E151+E167+E164+E178+E181+E185+E187+E190+E194+E197+E199+E207+E205+E209+E212+E217+E219+E221+E224+E226+E229+E234+E237</x:f>
        <x:v>93340</x:v>
      </x:c>
      <x:c r="F3" s="73"/>
      <x:c r="G3" s="74">
        <x:f>G11+G19+G26+G34+G44+G52+G57+G63+G67+G70+G76+G81+G85+G88+G91+G94+G97+G104+G109+G115+G120+G122+G127+G132+G137+G141+G144+G148+G150+G158+G166+G172+G180+G182+G186+G189+G193+G196+G198+G202+G206+G208+G210+G215+G218+G220+G223+G225+G228+G231+G235+G238</x:f>
        <x:v>15470</x:v>
      </x:c>
      <x:c r="H3" s="75"/>
    </x:row>
    <x:row r="4" spans="1:10" ht="13.949999999999999">
      <x:c r="A4" s="76"/>
      <x:c r="B4" s="77"/>
      <x:c r="C4" s="78"/>
      <x:c r="D4" s="79" t="s">
        <x:v>116</x:v>
      </x:c>
      <x:c r="E4" s="80">
        <x:f>E12+E20+E21+E22+E35+E45+E53+E54+E64+E65+E78+E82+E86+E98+E99+E105+E106+E110+E111+E116+E123+E128+E138+E145+E146+E176+E163+E162+E173+E175+E183+E184+E203+E204+E211+E216+E233+E236+E239+E159+E177+E13+E14+E15+E27+E28+E29+E36+E37+E38+E160+E161+E174+E77+E232+E79</x:f>
        <x:v>25982</x:v>
      </x:c>
      <x:c r="F4" s="81"/>
      <x:c r="G4" s="82">
        <x:f>G12+G20+G21+G22+G35+G45+G53+G54+G64+G65+G77+G78+G79+G82+G86+G98+G99+G105+G176+G106+G110+G111+G116+G123+G128+G138+G145+G146+G159+G160+G161+G162+G173+G174+G175+G183+G163+G184+G203+G13+G14+G15+G27+G28+G29+G36+G37+G38+G177+G204+G211+G216+G232+G233+G236+G239</x:f>
        <x:v>394064</x:v>
      </x:c>
      <x:c r="H4" s="83"/>
      <x:c r="J4" s="62"/>
    </x:row>
    <x:row r="5" spans="1:19" ht="13.5" customHeight="1">
      <x:c r="A5" s="84">
        <x:v>1</x:v>
      </x:c>
      <x:c r="B5" s="85" t="s">
        <x:v>54</x:v>
      </x:c>
      <x:c r="C5" s="85" t="s">
        <x:v>71</x:v>
      </x:c>
      <x:c r="D5" s="86" t="s">
        <x:v>104</x:v>
      </x:c>
      <x:c r="E5" s="87">
        <x:v>3400</x:v>
      </x:c>
      <x:c r="F5" s="88" t="s">
        <x:v>44</x:v>
      </x:c>
      <x:c r="G5" s="89">
        <x:v>394</x:v>
      </x:c>
      <x:c r="H5" s="90"/>
      <x:c r="S5" s="91"/>
    </x:row>
    <x:row r="6" spans="1:19" ht="13.5" customHeight="1">
      <x:c r="A6" s="92"/>
      <x:c r="B6" s="93"/>
      <x:c r="C6" s="93"/>
      <x:c r="D6" s="94"/>
      <x:c r="E6" s="95"/>
      <x:c r="F6" s="96" t="s">
        <x:v>24</x:v>
      </x:c>
      <x:c r="G6" s="97">
        <x:v>139</x:v>
      </x:c>
      <x:c r="H6" s="98"/>
      <x:c r="J6" s="99"/>
      <x:c r="K6" s="99"/>
      <x:c r="S6" s="91"/>
    </x:row>
    <x:row r="7" spans="1:19" ht="13.5" customHeight="1">
      <x:c r="A7" s="92"/>
      <x:c r="B7" s="93"/>
      <x:c r="C7" s="93"/>
      <x:c r="D7" s="94"/>
      <x:c r="E7" s="95"/>
      <x:c r="F7" s="96" t="s">
        <x:v>20</x:v>
      </x:c>
      <x:c r="G7" s="97">
        <x:v>51</x:v>
      </x:c>
      <x:c r="H7" s="98"/>
      <x:c r="S7" s="91"/>
    </x:row>
    <x:row r="8" spans="1:19" ht="13.5" customHeight="1">
      <x:c r="A8" s="92"/>
      <x:c r="B8" s="93"/>
      <x:c r="C8" s="93"/>
      <x:c r="D8" s="94"/>
      <x:c r="E8" s="95"/>
      <x:c r="F8" s="100" t="s">
        <x:v>126</x:v>
      </x:c>
      <x:c r="G8" s="101">
        <x:v>3</x:v>
      </x:c>
      <x:c r="H8" s="98"/>
      <x:c r="S8" s="91"/>
    </x:row>
    <x:row r="9" spans="1:19" ht="13.5" customHeight="1">
      <x:c r="A9" s="92"/>
      <x:c r="B9" s="93"/>
      <x:c r="C9" s="93"/>
      <x:c r="D9" s="94"/>
      <x:c r="E9" s="95"/>
      <x:c r="F9" s="102" t="s">
        <x:v>22</x:v>
      </x:c>
      <x:c r="G9" s="103">
        <x:v>66</x:v>
      </x:c>
      <x:c r="H9" s="98"/>
      <x:c r="J9" s="104"/>
      <x:c r="K9" s="104"/>
      <x:c r="S9" s="91"/>
    </x:row>
    <x:row r="10" spans="1:19" s="59" customFormat="1" ht="13.5" customHeight="1">
      <x:c r="A10" s="84"/>
      <x:c r="B10" s="85"/>
      <x:c r="C10" s="85"/>
      <x:c r="D10" s="86"/>
      <x:c r="E10" s="87"/>
      <x:c r="F10" s="102" t="s">
        <x:v>117</x:v>
      </x:c>
      <x:c r="G10" s="103">
        <x:v>21</x:v>
      </x:c>
      <x:c r="H10" s="98"/>
      <x:c r="J10" s="104"/>
      <x:c r="K10" s="104"/>
      <x:c r="S10" s="91"/>
    </x:row>
    <x:row r="11" spans="1:19" ht="13.5" customHeight="1">
      <x:c r="A11" s="92"/>
      <x:c r="B11" s="93"/>
      <x:c r="C11" s="93"/>
      <x:c r="D11" s="105"/>
      <x:c r="E11" s="106"/>
      <x:c r="F11" s="107" t="s">
        <x:v>118</x:v>
      </x:c>
      <x:c r="G11" s="108">
        <x:f>SUM(G5:G10)</x:f>
        <x:v>674</x:v>
      </x:c>
      <x:c r="H11" s="98"/>
      <x:c r="J11" s="104"/>
      <x:c r="K11" s="104"/>
      <x:c r="S11" s="91"/>
    </x:row>
    <x:row r="12" spans="1:19" ht="13.5" customHeight="1">
      <x:c r="A12" s="92"/>
      <x:c r="B12" s="93"/>
      <x:c r="C12" s="93"/>
      <x:c r="D12" s="109" t="s">
        <x:v>116</x:v>
      </x:c>
      <x:c r="E12" s="110">
        <x:v>1130</x:v>
      </x:c>
      <x:c r="F12" s="111" t="s">
        <x:v>26</x:v>
      </x:c>
      <x:c r="G12" s="112">
        <x:v>18086</x:v>
      </x:c>
      <x:c r="H12" s="113"/>
      <x:c r="I12" s="59">
        <x:f>18016+1270-1200</x:f>
        <x:v>18086</x:v>
      </x:c>
      <x:c r="J12" s="104">
        <x:f>18016+1270</x:f>
        <x:v>19286</x:v>
      </x:c>
      <x:c r="K12" s="104"/>
      <x:c r="S12" s="91"/>
    </x:row>
    <x:row r="13" spans="1:19" s="59" customFormat="1" ht="13.5" customHeight="1">
      <x:c r="A13" s="92"/>
      <x:c r="B13" s="93"/>
      <x:c r="C13" s="93"/>
      <x:c r="D13" s="114"/>
      <x:c r="E13" s="115">
        <x:v>53</x:v>
      </x:c>
      <x:c r="F13" s="116" t="s">
        <x:v>106</x:v>
      </x:c>
      <x:c r="G13" s="117">
        <x:v>850</x:v>
      </x:c>
      <x:c r="H13" s="118"/>
      <x:c r="J13" s="104"/>
      <x:c r="K13" s="104"/>
      <x:c r="S13" s="91"/>
    </x:row>
    <x:row r="14" spans="1:19" s="59" customFormat="1" ht="13.5" customHeight="1">
      <x:c r="A14" s="92"/>
      <x:c r="B14" s="93"/>
      <x:c r="C14" s="93"/>
      <x:c r="D14" s="114"/>
      <x:c r="E14" s="115">
        <x:v>77</x:v>
      </x:c>
      <x:c r="F14" s="116" t="s">
        <x:v>21</x:v>
      </x:c>
      <x:c r="G14" s="117">
        <x:v>1500</x:v>
      </x:c>
      <x:c r="H14" s="118"/>
      <x:c r="J14" s="104"/>
      <x:c r="K14" s="104"/>
      <x:c r="S14" s="91"/>
    </x:row>
    <x:row r="15" spans="1:19" s="59" customFormat="1" ht="13.5" customHeight="1">
      <x:c r="A15" s="92"/>
      <x:c r="B15" s="93"/>
      <x:c r="C15" s="93"/>
      <x:c r="D15" s="119"/>
      <x:c r="E15" s="120">
        <x:v>14</x:v>
      </x:c>
      <x:c r="F15" s="121" t="s">
        <x:v>87</x:v>
      </x:c>
      <x:c r="G15" s="122">
        <x:v>280</x:v>
      </x:c>
      <x:c r="H15" s="123"/>
      <x:c r="J15" s="104"/>
      <x:c r="K15" s="104"/>
      <x:c r="S15" s="91"/>
    </x:row>
    <x:row r="16" spans="1:11" ht="13.5" customHeight="1">
      <x:c r="A16" s="124">
        <x:v>2</x:v>
      </x:c>
      <x:c r="B16" s="125" t="s">
        <x:v>84</x:v>
      </x:c>
      <x:c r="C16" s="86" t="s">
        <x:v>76</x:v>
      </x:c>
      <x:c r="D16" s="94" t="s">
        <x:v>104</x:v>
      </x:c>
      <x:c r="E16" s="95">
        <x:v>5200</x:v>
      </x:c>
      <x:c r="F16" s="126" t="s">
        <x:v>44</x:v>
      </x:c>
      <x:c r="G16" s="127">
        <x:v>191</x:v>
      </x:c>
      <x:c r="H16" s="128"/>
      <x:c r="J16" s="104"/>
      <x:c r="K16" s="104"/>
    </x:row>
    <x:row r="17" spans="1:8" ht="13.5" customHeight="1">
      <x:c r="A17" s="129"/>
      <x:c r="B17" s="130"/>
      <x:c r="C17" s="130"/>
      <x:c r="D17" s="94"/>
      <x:c r="E17" s="95"/>
      <x:c r="F17" s="96" t="s">
        <x:v>24</x:v>
      </x:c>
      <x:c r="G17" s="97">
        <x:v>393</x:v>
      </x:c>
      <x:c r="H17" s="98"/>
    </x:row>
    <x:row r="18" spans="1:8" ht="13.5" customHeight="1">
      <x:c r="A18" s="129"/>
      <x:c r="B18" s="130"/>
      <x:c r="C18" s="130"/>
      <x:c r="D18" s="94"/>
      <x:c r="E18" s="95"/>
      <x:c r="F18" s="96" t="s">
        <x:v>126</x:v>
      </x:c>
      <x:c r="G18" s="97">
        <x:v>110</x:v>
      </x:c>
      <x:c r="H18" s="98"/>
    </x:row>
    <x:row r="19" spans="1:8" ht="13.5" customHeight="1">
      <x:c r="A19" s="129"/>
      <x:c r="B19" s="130"/>
      <x:c r="C19" s="130"/>
      <x:c r="D19" s="105"/>
      <x:c r="E19" s="106"/>
      <x:c r="F19" s="107" t="s">
        <x:v>118</x:v>
      </x:c>
      <x:c r="G19" s="108">
        <x:f>SUM(G16:G18)</x:f>
        <x:v>694</x:v>
      </x:c>
      <x:c r="H19" s="98"/>
    </x:row>
    <x:row r="20" spans="1:8" ht="13.5" customHeight="1">
      <x:c r="A20" s="129"/>
      <x:c r="B20" s="130"/>
      <x:c r="C20" s="130"/>
      <x:c r="D20" s="131" t="s">
        <x:v>116</x:v>
      </x:c>
      <x:c r="E20" s="115">
        <x:v>900</x:v>
      </x:c>
      <x:c r="F20" s="116" t="s">
        <x:v>26</x:v>
      </x:c>
      <x:c r="G20" s="117">
        <x:f>INT(E20*16)</x:f>
        <x:v>14400</x:v>
      </x:c>
      <x:c r="H20" s="113"/>
    </x:row>
    <x:row r="21" spans="1:8" ht="13.5" customHeight="1">
      <x:c r="A21" s="129"/>
      <x:c r="B21" s="130"/>
      <x:c r="C21" s="130"/>
      <x:c r="D21" s="132"/>
      <x:c r="E21" s="115">
        <x:v>100</x:v>
      </x:c>
      <x:c r="F21" s="116" t="s">
        <x:v>98</x:v>
      </x:c>
      <x:c r="G21" s="117">
        <x:f>INT(E21*16)</x:f>
        <x:v>1600</x:v>
      </x:c>
      <x:c r="H21" s="113"/>
    </x:row>
    <x:row r="22" spans="1:8" ht="13.5" customHeight="1">
      <x:c r="A22" s="133"/>
      <x:c r="B22" s="134"/>
      <x:c r="C22" s="134"/>
      <x:c r="D22" s="135"/>
      <x:c r="E22" s="120">
        <x:v>894</x:v>
      </x:c>
      <x:c r="F22" s="121" t="s">
        <x:v>31</x:v>
      </x:c>
      <x:c r="G22" s="122">
        <x:f>INT(E22*16)</x:f>
        <x:v>14304</x:v>
      </x:c>
      <x:c r="H22" s="136"/>
    </x:row>
    <x:row r="23" spans="1:8" ht="13.5" customHeight="1">
      <x:c r="A23" s="84">
        <x:v>3</x:v>
      </x:c>
      <x:c r="B23" s="85" t="s">
        <x:v>55</x:v>
      </x:c>
      <x:c r="C23" s="85" t="s">
        <x:v>156</x:v>
      </x:c>
      <x:c r="D23" s="86" t="s">
        <x:v>104</x:v>
      </x:c>
      <x:c r="E23" s="87">
        <x:v>600</x:v>
      </x:c>
      <x:c r="F23" s="88" t="s">
        <x:v>44</x:v>
      </x:c>
      <x:c r="G23" s="89">
        <x:v>53</x:v>
      </x:c>
      <x:c r="H23" s="90"/>
    </x:row>
    <x:row r="24" spans="1:8" ht="13.5" customHeight="1">
      <x:c r="A24" s="92"/>
      <x:c r="B24" s="93"/>
      <x:c r="C24" s="93"/>
      <x:c r="D24" s="94"/>
      <x:c r="E24" s="95"/>
      <x:c r="F24" s="96" t="s">
        <x:v>85</x:v>
      </x:c>
      <x:c r="G24" s="97">
        <x:v>36</x:v>
      </x:c>
      <x:c r="H24" s="118"/>
    </x:row>
    <x:row r="25" spans="1:8" ht="13.5" customHeight="1">
      <x:c r="A25" s="92"/>
      <x:c r="B25" s="93"/>
      <x:c r="C25" s="93"/>
      <x:c r="D25" s="94"/>
      <x:c r="E25" s="95"/>
      <x:c r="F25" s="137" t="s">
        <x:v>117</x:v>
      </x:c>
      <x:c r="G25" s="138">
        <x:v>115</x:v>
      </x:c>
      <x:c r="H25" s="118"/>
    </x:row>
    <x:row r="26" spans="1:8" ht="13.5" customHeight="1">
      <x:c r="A26" s="92"/>
      <x:c r="B26" s="93"/>
      <x:c r="C26" s="93"/>
      <x:c r="D26" s="105"/>
      <x:c r="E26" s="106"/>
      <x:c r="F26" s="107" t="s">
        <x:v>118</x:v>
      </x:c>
      <x:c r="G26" s="108">
        <x:f>SUM(G23:G25)</x:f>
        <x:v>204</x:v>
      </x:c>
      <x:c r="H26" s="118"/>
    </x:row>
    <x:row r="27" spans="1:11" s="59" customFormat="1" ht="13.5" customHeight="1">
      <x:c r="A27" s="92"/>
      <x:c r="B27" s="93"/>
      <x:c r="C27" s="93"/>
      <x:c r="D27" s="114" t="s">
        <x:v>116</x:v>
      </x:c>
      <x:c r="E27" s="115">
        <x:v>38</x:v>
      </x:c>
      <x:c r="F27" s="116" t="s">
        <x:v>106</x:v>
      </x:c>
      <x:c r="G27" s="117">
        <x:v>600</x:v>
      </x:c>
      <x:c r="H27" s="118"/>
      <x:c r="K27" s="59" t="s">
        <x:v>112</x:v>
      </x:c>
    </x:row>
    <x:row r="28" spans="1:8" s="59" customFormat="1" ht="13.5" customHeight="1">
      <x:c r="A28" s="92"/>
      <x:c r="B28" s="93"/>
      <x:c r="C28" s="93"/>
      <x:c r="D28" s="114"/>
      <x:c r="E28" s="115">
        <x:v>62</x:v>
      </x:c>
      <x:c r="F28" s="116" t="s">
        <x:v>21</x:v>
      </x:c>
      <x:c r="G28" s="117">
        <x:v>1210</x:v>
      </x:c>
      <x:c r="H28" s="118"/>
    </x:row>
    <x:row r="29" spans="1:8" s="59" customFormat="1" ht="13.5" customHeight="1">
      <x:c r="A29" s="92"/>
      <x:c r="B29" s="93"/>
      <x:c r="C29" s="93"/>
      <x:c r="D29" s="119"/>
      <x:c r="E29" s="120">
        <x:v>10</x:v>
      </x:c>
      <x:c r="F29" s="121" t="s">
        <x:v>87</x:v>
      </x:c>
      <x:c r="G29" s="122">
        <x:v>200</x:v>
      </x:c>
      <x:c r="H29" s="123"/>
    </x:row>
    <x:row r="30" spans="1:8" ht="13.5" customHeight="1">
      <x:c r="A30" s="84">
        <x:v>4</x:v>
      </x:c>
      <x:c r="B30" s="85" t="s">
        <x:v>122</x:v>
      </x:c>
      <x:c r="C30" s="85" t="s">
        <x:v>138</x:v>
      </x:c>
      <x:c r="D30" s="86" t="s">
        <x:v>104</x:v>
      </x:c>
      <x:c r="E30" s="95">
        <x:v>400</x:v>
      </x:c>
      <x:c r="F30" s="126" t="s">
        <x:v>44</x:v>
      </x:c>
      <x:c r="G30" s="127">
        <x:v>8</x:v>
      </x:c>
      <x:c r="H30" s="139"/>
    </x:row>
    <x:row r="31" spans="1:8" ht="13.5" customHeight="1">
      <x:c r="A31" s="92"/>
      <x:c r="B31" s="93"/>
      <x:c r="C31" s="93"/>
      <x:c r="D31" s="94"/>
      <x:c r="E31" s="95"/>
      <x:c r="F31" s="96" t="s">
        <x:v>126</x:v>
      </x:c>
      <x:c r="G31" s="97">
        <x:v>52</x:v>
      </x:c>
      <x:c r="H31" s="118"/>
    </x:row>
    <x:row r="32" spans="1:8" s="59" customFormat="1" ht="13.5" customHeight="1">
      <x:c r="A32" s="92"/>
      <x:c r="B32" s="140"/>
      <x:c r="C32" s="140"/>
      <x:c r="D32" s="86"/>
      <x:c r="E32" s="87"/>
      <x:c r="F32" s="137" t="s">
        <x:v>117</x:v>
      </x:c>
      <x:c r="G32" s="138">
        <x:v>26</x:v>
      </x:c>
      <x:c r="H32" s="118"/>
    </x:row>
    <x:row r="33" spans="1:8" s="59" customFormat="1" ht="13.5" customHeight="1">
      <x:c r="A33" s="84"/>
      <x:c r="B33" s="85"/>
      <x:c r="C33" s="85"/>
      <x:c r="D33" s="94"/>
      <x:c r="E33" s="95"/>
      <x:c r="F33" s="137" t="s">
        <x:v>20</x:v>
      </x:c>
      <x:c r="G33" s="138">
        <x:v>4</x:v>
      </x:c>
      <x:c r="H33" s="118"/>
    </x:row>
    <x:row r="34" spans="1:8" ht="13.5" customHeight="1">
      <x:c r="A34" s="92"/>
      <x:c r="B34" s="93"/>
      <x:c r="C34" s="93"/>
      <x:c r="D34" s="105"/>
      <x:c r="E34" s="106"/>
      <x:c r="F34" s="107" t="s">
        <x:v>118</x:v>
      </x:c>
      <x:c r="G34" s="108">
        <x:f>SUM(G30:G33)</x:f>
        <x:v>90</x:v>
      </x:c>
      <x:c r="H34" s="118"/>
    </x:row>
    <x:row r="35" spans="1:8" ht="13.5" customHeight="1">
      <x:c r="A35" s="92"/>
      <x:c r="B35" s="93"/>
      <x:c r="C35" s="93"/>
      <x:c r="D35" s="109" t="s">
        <x:v>116</x:v>
      </x:c>
      <x:c r="E35" s="141">
        <x:f>174-3</x:f>
        <x:v>171</x:v>
      </x:c>
      <x:c r="F35" s="116" t="s">
        <x:v>26</x:v>
      </x:c>
      <x:c r="G35" s="117">
        <x:f>INT(E35*16)</x:f>
        <x:v>2736</x:v>
      </x:c>
      <x:c r="H35" s="118"/>
    </x:row>
    <x:row r="36" spans="1:8" s="59" customFormat="1" ht="13.5" customHeight="1">
      <x:c r="A36" s="92"/>
      <x:c r="B36" s="93"/>
      <x:c r="C36" s="93"/>
      <x:c r="D36" s="114"/>
      <x:c r="E36" s="141">
        <x:v>37</x:v>
      </x:c>
      <x:c r="F36" s="116" t="s">
        <x:v>106</x:v>
      </x:c>
      <x:c r="G36" s="117">
        <x:v>590</x:v>
      </x:c>
      <x:c r="H36" s="118"/>
    </x:row>
    <x:row r="37" spans="1:8" s="59" customFormat="1" ht="13.5" customHeight="1">
      <x:c r="A37" s="92"/>
      <x:c r="B37" s="93"/>
      <x:c r="C37" s="93"/>
      <x:c r="D37" s="114"/>
      <x:c r="E37" s="141">
        <x:v>60</x:v>
      </x:c>
      <x:c r="F37" s="116" t="s">
        <x:v>21</x:v>
      </x:c>
      <x:c r="G37" s="117">
        <x:v>1160</x:v>
      </x:c>
      <x:c r="H37" s="118"/>
    </x:row>
    <x:row r="38" spans="1:8" s="59" customFormat="1" ht="13.5" customHeight="1">
      <x:c r="A38" s="92"/>
      <x:c r="B38" s="93"/>
      <x:c r="C38" s="93"/>
      <x:c r="D38" s="119"/>
      <x:c r="E38" s="142">
        <x:v>9</x:v>
      </x:c>
      <x:c r="F38" s="121" t="s">
        <x:v>87</x:v>
      </x:c>
      <x:c r="G38" s="122">
        <x:v>170</x:v>
      </x:c>
      <x:c r="H38" s="123"/>
    </x:row>
    <x:row r="39" spans="1:8" ht="13.5" customHeight="1">
      <x:c r="A39" s="124">
        <x:v>5</x:v>
      </x:c>
      <x:c r="B39" s="125" t="s">
        <x:v>64</x:v>
      </x:c>
      <x:c r="C39" s="143" t="s">
        <x:v>151</x:v>
      </x:c>
      <x:c r="D39" s="86" t="s">
        <x:v>104</x:v>
      </x:c>
      <x:c r="E39" s="95">
        <x:v>800</x:v>
      </x:c>
      <x:c r="F39" s="126" t="s">
        <x:v>44</x:v>
      </x:c>
      <x:c r="G39" s="127">
        <x:f>'[1]가로수'!G11</x:f>
        <x:v>19</x:v>
      </x:c>
      <x:c r="H39" s="128"/>
    </x:row>
    <x:row r="40" spans="1:8" ht="13.5" customHeight="1">
      <x:c r="A40" s="129"/>
      <x:c r="B40" s="130"/>
      <x:c r="C40" s="130"/>
      <x:c r="D40" s="94"/>
      <x:c r="E40" s="95"/>
      <x:c r="F40" s="96" t="s">
        <x:v>20</x:v>
      </x:c>
      <x:c r="G40" s="97">
        <x:f>'[1]가로수'!I11</x:f>
        <x:v>25</x:v>
      </x:c>
      <x:c r="H40" s="98"/>
    </x:row>
    <x:row r="41" spans="1:8" ht="13.5" customHeight="1">
      <x:c r="A41" s="129"/>
      <x:c r="B41" s="130"/>
      <x:c r="C41" s="130"/>
      <x:c r="D41" s="94"/>
      <x:c r="E41" s="95"/>
      <x:c r="F41" s="96" t="s">
        <x:v>25</x:v>
      </x:c>
      <x:c r="G41" s="97">
        <x:v>87</x:v>
      </x:c>
      <x:c r="H41" s="98"/>
    </x:row>
    <x:row r="42" spans="1:8" ht="13.5" customHeight="1">
      <x:c r="A42" s="129"/>
      <x:c r="B42" s="130"/>
      <x:c r="C42" s="130"/>
      <x:c r="D42" s="94"/>
      <x:c r="E42" s="95"/>
      <x:c r="F42" s="96" t="s">
        <x:v>107</x:v>
      </x:c>
      <x:c r="G42" s="97">
        <x:v>60</x:v>
      </x:c>
      <x:c r="H42" s="98"/>
    </x:row>
    <x:row r="43" spans="1:8" ht="13.5" customHeight="1">
      <x:c r="A43" s="129"/>
      <x:c r="B43" s="130"/>
      <x:c r="C43" s="130"/>
      <x:c r="D43" s="94"/>
      <x:c r="E43" s="95"/>
      <x:c r="F43" s="96" t="s">
        <x:v>23</x:v>
      </x:c>
      <x:c r="G43" s="97">
        <x:f>'[1]가로수'!O11</x:f>
        <x:v>46</x:v>
      </x:c>
      <x:c r="H43" s="98"/>
    </x:row>
    <x:row r="44" spans="1:8" ht="13.5" customHeight="1">
      <x:c r="A44" s="129"/>
      <x:c r="B44" s="130"/>
      <x:c r="C44" s="130"/>
      <x:c r="D44" s="105"/>
      <x:c r="E44" s="106"/>
      <x:c r="F44" s="144" t="s">
        <x:v>118</x:v>
      </x:c>
      <x:c r="G44" s="145">
        <x:f>SUM(G39:G43)</x:f>
        <x:v>237</x:v>
      </x:c>
      <x:c r="H44" s="113"/>
    </x:row>
    <x:row r="45" spans="1:8" ht="13.5" customHeight="1">
      <x:c r="A45" s="133"/>
      <x:c r="B45" s="134"/>
      <x:c r="C45" s="134"/>
      <x:c r="D45" s="146" t="s">
        <x:v>116</x:v>
      </x:c>
      <x:c r="E45" s="120">
        <x:f>50-7</x:f>
        <x:v>43</x:v>
      </x:c>
      <x:c r="F45" s="121" t="s">
        <x:v>31</x:v>
      </x:c>
      <x:c r="G45" s="122">
        <x:f>INT(E45*16)</x:f>
        <x:v>688</x:v>
      </x:c>
      <x:c r="H45" s="136"/>
    </x:row>
    <x:row r="46" spans="1:8" ht="13.5" customHeight="1">
      <x:c r="A46" s="124">
        <x:v>6</x:v>
      </x:c>
      <x:c r="B46" s="125" t="s">
        <x:v>110</x:v>
      </x:c>
      <x:c r="C46" s="125" t="s">
        <x:v>132</x:v>
      </x:c>
      <x:c r="D46" s="86" t="s">
        <x:v>104</x:v>
      </x:c>
      <x:c r="E46" s="87">
        <x:v>2600</x:v>
      </x:c>
      <x:c r="F46" s="88" t="s">
        <x:v>44</x:v>
      </x:c>
      <x:c r="G46" s="89">
        <x:v>275</x:v>
      </x:c>
      <x:c r="H46" s="90"/>
    </x:row>
    <x:row r="47" spans="1:8" ht="13.5" customHeight="1">
      <x:c r="A47" s="129"/>
      <x:c r="B47" s="130"/>
      <x:c r="C47" s="130"/>
      <x:c r="D47" s="94"/>
      <x:c r="E47" s="95"/>
      <x:c r="F47" s="96" t="s">
        <x:v>24</x:v>
      </x:c>
      <x:c r="G47" s="97">
        <x:v>141</x:v>
      </x:c>
      <x:c r="H47" s="98"/>
    </x:row>
    <x:row r="48" spans="1:8" ht="13.5" customHeight="1">
      <x:c r="A48" s="129"/>
      <x:c r="B48" s="130"/>
      <x:c r="C48" s="130"/>
      <x:c r="D48" s="94"/>
      <x:c r="E48" s="95"/>
      <x:c r="F48" s="96" t="s">
        <x:v>20</x:v>
      </x:c>
      <x:c r="G48" s="97">
        <x:v>35</x:v>
      </x:c>
      <x:c r="H48" s="98"/>
    </x:row>
    <x:row r="49" spans="1:8" ht="13.5" customHeight="1">
      <x:c r="A49" s="129"/>
      <x:c r="B49" s="130"/>
      <x:c r="C49" s="130"/>
      <x:c r="D49" s="94"/>
      <x:c r="E49" s="95"/>
      <x:c r="F49" s="96" t="s">
        <x:v>107</x:v>
      </x:c>
      <x:c r="G49" s="97">
        <x:v>35</x:v>
      </x:c>
      <x:c r="H49" s="98"/>
    </x:row>
    <x:row r="50" spans="1:8" ht="13.5" customHeight="1">
      <x:c r="A50" s="129"/>
      <x:c r="B50" s="130"/>
      <x:c r="C50" s="130"/>
      <x:c r="D50" s="94"/>
      <x:c r="E50" s="95"/>
      <x:c r="F50" s="96" t="s">
        <x:v>82</x:v>
      </x:c>
      <x:c r="G50" s="97">
        <x:f>'[1]가로수'!M12</x:f>
        <x:v>21</x:v>
      </x:c>
      <x:c r="H50" s="98"/>
    </x:row>
    <x:row r="51" spans="1:8" ht="13.5" customHeight="1">
      <x:c r="A51" s="129"/>
      <x:c r="B51" s="130"/>
      <x:c r="C51" s="130"/>
      <x:c r="D51" s="94"/>
      <x:c r="E51" s="95"/>
      <x:c r="F51" s="147" t="s">
        <x:v>41</x:v>
      </x:c>
      <x:c r="G51" s="148">
        <x:v>99</x:v>
      </x:c>
      <x:c r="H51" s="98"/>
    </x:row>
    <x:row r="52" spans="1:8" ht="13.5" customHeight="1">
      <x:c r="A52" s="129"/>
      <x:c r="B52" s="130"/>
      <x:c r="C52" s="130"/>
      <x:c r="D52" s="105"/>
      <x:c r="E52" s="106"/>
      <x:c r="F52" s="144" t="s">
        <x:v>118</x:v>
      </x:c>
      <x:c r="G52" s="145">
        <x:f>SUM(G46:G51)</x:f>
        <x:v>606</x:v>
      </x:c>
      <x:c r="H52" s="113"/>
    </x:row>
    <x:row r="53" spans="1:9" ht="13.5" customHeight="1">
      <x:c r="A53" s="129"/>
      <x:c r="B53" s="130"/>
      <x:c r="C53" s="130"/>
      <x:c r="D53" s="146" t="s">
        <x:v>116</x:v>
      </x:c>
      <x:c r="E53" s="120">
        <x:v>10</x:v>
      </x:c>
      <x:c r="F53" s="121" t="s">
        <x:v>28</x:v>
      </x:c>
      <x:c r="G53" s="122">
        <x:v>730</x:v>
      </x:c>
      <x:c r="H53" s="113"/>
      <x:c r="I53" s="59" t="s">
        <x:v>166</x:v>
      </x:c>
    </x:row>
    <x:row r="54" spans="1:9" ht="13.5" customHeight="1">
      <x:c r="A54" s="133"/>
      <x:c r="B54" s="134"/>
      <x:c r="C54" s="134"/>
      <x:c r="D54" s="146" t="s">
        <x:v>116</x:v>
      </x:c>
      <x:c r="E54" s="120">
        <x:v>1463</x:v>
      </x:c>
      <x:c r="F54" s="121" t="s">
        <x:v>31</x:v>
      </x:c>
      <x:c r="G54" s="122">
        <x:f>INT(E54*16)</x:f>
        <x:v>23408</x:v>
      </x:c>
      <x:c r="H54" s="136"/>
      <x:c r="I54" s="59" t="s">
        <x:v>130</x:v>
      </x:c>
    </x:row>
    <x:row r="55" spans="1:8" ht="13.5" customHeight="1">
      <x:c r="A55" s="124">
        <x:v>7</x:v>
      </x:c>
      <x:c r="B55" s="125" t="s">
        <x:v>37</x:v>
      </x:c>
      <x:c r="C55" s="86" t="s">
        <x:v>178</x:v>
      </x:c>
      <x:c r="D55" s="86" t="s">
        <x:v>104</x:v>
      </x:c>
      <x:c r="E55" s="87">
        <x:v>1200</x:v>
      </x:c>
      <x:c r="F55" s="88" t="s">
        <x:v>44</x:v>
      </x:c>
      <x:c r="G55" s="89">
        <x:v>127</x:v>
      </x:c>
      <x:c r="H55" s="90"/>
    </x:row>
    <x:row r="56" spans="1:8" ht="13.5" customHeight="1">
      <x:c r="A56" s="129"/>
      <x:c r="B56" s="130"/>
      <x:c r="C56" s="130"/>
      <x:c r="D56" s="94"/>
      <x:c r="E56" s="95"/>
      <x:c r="F56" s="96" t="s">
        <x:v>24</x:v>
      </x:c>
      <x:c r="G56" s="97">
        <x:v>23</x:v>
      </x:c>
      <x:c r="H56" s="98"/>
    </x:row>
    <x:row r="57" spans="1:8" ht="13.5" customHeight="1">
      <x:c r="A57" s="133"/>
      <x:c r="B57" s="134"/>
      <x:c r="C57" s="134"/>
      <x:c r="D57" s="149"/>
      <x:c r="E57" s="150"/>
      <x:c r="F57" s="151" t="s">
        <x:v>118</x:v>
      </x:c>
      <x:c r="G57" s="152">
        <x:f>SUM(G55:G56)</x:f>
        <x:v>150</x:v>
      </x:c>
      <x:c r="H57" s="136"/>
    </x:row>
    <x:row r="58" spans="1:15" ht="13.5" customHeight="1">
      <x:c r="A58" s="124">
        <x:v>8</x:v>
      </x:c>
      <x:c r="B58" s="125" t="s">
        <x:v>52</x:v>
      </x:c>
      <x:c r="C58" s="86" t="s">
        <x:v>2</x:v>
      </x:c>
      <x:c r="D58" s="86" t="s">
        <x:v>104</x:v>
      </x:c>
      <x:c r="E58" s="87">
        <x:v>5800</x:v>
      </x:c>
      <x:c r="F58" s="88" t="s">
        <x:v>44</x:v>
      </x:c>
      <x:c r="G58" s="89">
        <x:v>213</x:v>
      </x:c>
      <x:c r="H58" s="90"/>
      <x:c r="O58" s="153"/>
    </x:row>
    <x:row r="59" spans="1:8" ht="13.5" customHeight="1">
      <x:c r="A59" s="129"/>
      <x:c r="B59" s="130"/>
      <x:c r="C59" s="130"/>
      <x:c r="D59" s="94"/>
      <x:c r="E59" s="95"/>
      <x:c r="F59" s="96" t="s">
        <x:v>24</x:v>
      </x:c>
      <x:c r="G59" s="97">
        <x:f>'[1]가로수'!H14</x:f>
        <x:v>75</x:v>
      </x:c>
      <x:c r="H59" s="98"/>
    </x:row>
    <x:row r="60" spans="1:8" ht="13.5" customHeight="1">
      <x:c r="A60" s="129"/>
      <x:c r="B60" s="130"/>
      <x:c r="C60" s="130"/>
      <x:c r="D60" s="94"/>
      <x:c r="E60" s="95"/>
      <x:c r="F60" s="96" t="s">
        <x:v>107</x:v>
      </x:c>
      <x:c r="G60" s="97">
        <x:v>197</x:v>
      </x:c>
      <x:c r="H60" s="98"/>
    </x:row>
    <x:row r="61" spans="1:8" ht="13.5" customHeight="1">
      <x:c r="A61" s="129"/>
      <x:c r="B61" s="130"/>
      <x:c r="C61" s="130"/>
      <x:c r="D61" s="94"/>
      <x:c r="E61" s="95"/>
      <x:c r="F61" s="126" t="s">
        <x:v>20</x:v>
      </x:c>
      <x:c r="G61" s="127">
        <x:v>367</x:v>
      </x:c>
      <x:c r="H61" s="98"/>
    </x:row>
    <x:row r="62" spans="1:8" ht="13.5" customHeight="1">
      <x:c r="A62" s="129"/>
      <x:c r="B62" s="130"/>
      <x:c r="C62" s="130"/>
      <x:c r="D62" s="94"/>
      <x:c r="E62" s="95"/>
      <x:c r="F62" s="96" t="s">
        <x:v>25</x:v>
      </x:c>
      <x:c r="G62" s="97">
        <x:v>203</x:v>
      </x:c>
      <x:c r="H62" s="98"/>
    </x:row>
    <x:row r="63" spans="1:8" ht="13.5" customHeight="1">
      <x:c r="A63" s="129"/>
      <x:c r="B63" s="130"/>
      <x:c r="C63" s="130"/>
      <x:c r="D63" s="105"/>
      <x:c r="E63" s="106"/>
      <x:c r="F63" s="107" t="s">
        <x:v>118</x:v>
      </x:c>
      <x:c r="G63" s="108">
        <x:f>SUM(G58:G62)</x:f>
        <x:v>1055</x:v>
      </x:c>
      <x:c r="H63" s="98"/>
    </x:row>
    <x:row r="64" spans="1:9" ht="13.5" customHeight="1">
      <x:c r="A64" s="129"/>
      <x:c r="B64" s="130"/>
      <x:c r="C64" s="130"/>
      <x:c r="D64" s="146" t="s">
        <x:v>116</x:v>
      </x:c>
      <x:c r="E64" s="120">
        <x:v>10</x:v>
      </x:c>
      <x:c r="F64" s="121" t="s">
        <x:v>28</x:v>
      </x:c>
      <x:c r="G64" s="122">
        <x:v>670</x:v>
      </x:c>
      <x:c r="H64" s="113"/>
      <x:c r="I64" s="59" t="s">
        <x:v>166</x:v>
      </x:c>
    </x:row>
    <x:row r="65" spans="1:9" ht="13.5" customHeight="1">
      <x:c r="A65" s="133"/>
      <x:c r="B65" s="134"/>
      <x:c r="C65" s="134"/>
      <x:c r="D65" s="146" t="s">
        <x:v>116</x:v>
      </x:c>
      <x:c r="E65" s="120">
        <x:f>490-3+170</x:f>
        <x:v>657</x:v>
      </x:c>
      <x:c r="F65" s="121" t="s">
        <x:v>31</x:v>
      </x:c>
      <x:c r="G65" s="122">
        <x:f>INT(E65*16)+1180</x:f>
        <x:v>11692</x:v>
      </x:c>
      <x:c r="H65" s="136"/>
      <x:c r="I65" s="59" t="s">
        <x:v>73</x:v>
      </x:c>
    </x:row>
    <x:row r="66" spans="1:8" ht="13.5" customHeight="1">
      <x:c r="A66" s="124">
        <x:v>9</x:v>
      </x:c>
      <x:c r="B66" s="125" t="s">
        <x:v>100</x:v>
      </x:c>
      <x:c r="C66" s="86" t="s">
        <x:v>165</x:v>
      </x:c>
      <x:c r="D66" s="86" t="s">
        <x:v>104</x:v>
      </x:c>
      <x:c r="E66" s="87">
        <x:v>500</x:v>
      </x:c>
      <x:c r="F66" s="88" t="s">
        <x:v>20</x:v>
      </x:c>
      <x:c r="G66" s="89">
        <x:v>107</x:v>
      </x:c>
      <x:c r="H66" s="90"/>
    </x:row>
    <x:row r="67" spans="1:8" ht="13.5" customHeight="1">
      <x:c r="A67" s="133"/>
      <x:c r="B67" s="134"/>
      <x:c r="C67" s="134"/>
      <x:c r="D67" s="149"/>
      <x:c r="E67" s="150"/>
      <x:c r="F67" s="151" t="s">
        <x:v>118</x:v>
      </x:c>
      <x:c r="G67" s="152">
        <x:f>SUM(G66)</x:f>
        <x:v>107</x:v>
      </x:c>
      <x:c r="H67" s="136"/>
    </x:row>
    <x:row r="68" spans="1:8" ht="13.5" customHeight="1">
      <x:c r="A68" s="124">
        <x:v>10</x:v>
      </x:c>
      <x:c r="B68" s="125" t="s">
        <x:v>91</x:v>
      </x:c>
      <x:c r="C68" s="86" t="s">
        <x:v>154</x:v>
      </x:c>
      <x:c r="D68" s="86" t="s">
        <x:v>104</x:v>
      </x:c>
      <x:c r="E68" s="87">
        <x:v>2300</x:v>
      </x:c>
      <x:c r="F68" s="88" t="s">
        <x:v>44</x:v>
      </x:c>
      <x:c r="G68" s="89">
        <x:v>108</x:v>
      </x:c>
      <x:c r="H68" s="90"/>
    </x:row>
    <x:row r="69" spans="1:8" ht="13.5" customHeight="1">
      <x:c r="A69" s="154"/>
      <x:c r="B69" s="155"/>
      <x:c r="C69" s="94"/>
      <x:c r="D69" s="94"/>
      <x:c r="E69" s="95"/>
      <x:c r="F69" s="137" t="s">
        <x:v>107</x:v>
      </x:c>
      <x:c r="G69" s="138">
        <x:v>2</x:v>
      </x:c>
      <x:c r="H69" s="156"/>
    </x:row>
    <x:row r="70" spans="1:8" ht="13.5" customHeight="1">
      <x:c r="A70" s="133"/>
      <x:c r="B70" s="134"/>
      <x:c r="C70" s="134"/>
      <x:c r="D70" s="149"/>
      <x:c r="E70" s="150"/>
      <x:c r="F70" s="151" t="s">
        <x:v>118</x:v>
      </x:c>
      <x:c r="G70" s="152">
        <x:f>SUM(G68:G69)</x:f>
        <x:v>110</x:v>
      </x:c>
      <x:c r="H70" s="136"/>
    </x:row>
    <x:row r="71" spans="1:15" ht="13.5" customHeight="1">
      <x:c r="A71" s="124">
        <x:v>11</x:v>
      </x:c>
      <x:c r="B71" s="125" t="s">
        <x:v>35</x:v>
      </x:c>
      <x:c r="C71" s="86" t="s">
        <x:v>69</x:v>
      </x:c>
      <x:c r="D71" s="86" t="s">
        <x:v>104</x:v>
      </x:c>
      <x:c r="E71" s="87">
        <x:v>3300</x:v>
      </x:c>
      <x:c r="F71" s="88" t="s">
        <x:v>44</x:v>
      </x:c>
      <x:c r="G71" s="89">
        <x:v>281</x:v>
      </x:c>
      <x:c r="H71" s="90"/>
      <x:c r="O71" s="153"/>
    </x:row>
    <x:row r="72" spans="1:8" ht="13.5" customHeight="1">
      <x:c r="A72" s="154"/>
      <x:c r="B72" s="155"/>
      <x:c r="C72" s="94"/>
      <x:c r="D72" s="94"/>
      <x:c r="E72" s="95"/>
      <x:c r="F72" s="96" t="s">
        <x:v>20</x:v>
      </x:c>
      <x:c r="G72" s="97">
        <x:v>189</x:v>
      </x:c>
      <x:c r="H72" s="98"/>
    </x:row>
    <x:row r="73" spans="1:8" ht="13.5" customHeight="1">
      <x:c r="A73" s="154"/>
      <x:c r="B73" s="155"/>
      <x:c r="C73" s="94"/>
      <x:c r="D73" s="94"/>
      <x:c r="E73" s="95"/>
      <x:c r="F73" s="96" t="s">
        <x:v>41</x:v>
      </x:c>
      <x:c r="G73" s="97">
        <x:v>1</x:v>
      </x:c>
      <x:c r="H73" s="98"/>
    </x:row>
    <x:row r="74" spans="1:8" ht="13.5" customHeight="1">
      <x:c r="A74" s="154"/>
      <x:c r="B74" s="155"/>
      <x:c r="C74" s="94"/>
      <x:c r="D74" s="94"/>
      <x:c r="E74" s="95"/>
      <x:c r="F74" s="96" t="s">
        <x:v>85</x:v>
      </x:c>
      <x:c r="G74" s="97">
        <x:f>'[1]가로수'!P17</x:f>
        <x:v>2</x:v>
      </x:c>
      <x:c r="H74" s="98"/>
    </x:row>
    <x:row r="75" spans="1:8" ht="13.5" customHeight="1">
      <x:c r="A75" s="154"/>
      <x:c r="B75" s="155"/>
      <x:c r="C75" s="94"/>
      <x:c r="D75" s="94"/>
      <x:c r="E75" s="95"/>
      <x:c r="F75" s="137" t="s">
        <x:v>107</x:v>
      </x:c>
      <x:c r="G75" s="138">
        <x:v>67</x:v>
      </x:c>
      <x:c r="H75" s="98"/>
    </x:row>
    <x:row r="76" spans="1:8" ht="13.5" customHeight="1">
      <x:c r="A76" s="154"/>
      <x:c r="B76" s="155"/>
      <x:c r="C76" s="94"/>
      <x:c r="D76" s="105"/>
      <x:c r="E76" s="106"/>
      <x:c r="F76" s="107" t="s">
        <x:v>118</x:v>
      </x:c>
      <x:c r="G76" s="108">
        <x:f>SUM(G71:G75)</x:f>
        <x:v>540</x:v>
      </x:c>
      <x:c r="H76" s="98"/>
    </x:row>
    <x:row r="77" spans="1:8" ht="13.5" customHeight="1">
      <x:c r="A77" s="154"/>
      <x:c r="B77" s="155"/>
      <x:c r="C77" s="94"/>
      <x:c r="D77" s="157" t="s">
        <x:v>116</x:v>
      </x:c>
      <x:c r="E77" s="115">
        <x:v>403</x:v>
      </x:c>
      <x:c r="F77" s="116" t="s">
        <x:v>26</x:v>
      </x:c>
      <x:c r="G77" s="117">
        <x:f>INT(E77*16)</x:f>
        <x:v>6448</x:v>
      </x:c>
      <x:c r="H77" s="118"/>
    </x:row>
    <x:row r="78" spans="1:9" ht="13.5" customHeight="1">
      <x:c r="A78" s="154"/>
      <x:c r="B78" s="155"/>
      <x:c r="C78" s="94"/>
      <x:c r="D78" s="157" t="s">
        <x:v>116</x:v>
      </x:c>
      <x:c r="E78" s="115">
        <x:f>300+164</x:f>
        <x:v>464</x:v>
      </x:c>
      <x:c r="F78" s="116" t="s">
        <x:v>31</x:v>
      </x:c>
      <x:c r="G78" s="117">
        <x:f>INT(E78*16)</x:f>
        <x:v>7424</x:v>
      </x:c>
      <x:c r="H78" s="118"/>
      <x:c r="I78" s="59" t="s">
        <x:v>74</x:v>
      </x:c>
    </x:row>
    <x:row r="79" spans="1:9" ht="13.5" customHeight="1">
      <x:c r="A79" s="158"/>
      <x:c r="B79" s="159"/>
      <x:c r="C79" s="149"/>
      <x:c r="D79" s="146" t="s">
        <x:v>116</x:v>
      </x:c>
      <x:c r="E79" s="120">
        <x:v>568</x:v>
      </x:c>
      <x:c r="F79" s="121" t="s">
        <x:v>13</x:v>
      </x:c>
      <x:c r="G79" s="122">
        <x:f>INT(E79*16)</x:f>
        <x:v>9088</x:v>
      </x:c>
      <x:c r="H79" s="123"/>
      <x:c r="I79" s="59" t="s">
        <x:v>131</x:v>
      </x:c>
    </x:row>
    <x:row r="80" spans="1:8" ht="13.5" customHeight="1">
      <x:c r="A80" s="124">
        <x:v>12</x:v>
      </x:c>
      <x:c r="B80" s="125" t="s">
        <x:v>108</x:v>
      </x:c>
      <x:c r="C80" s="86" t="s">
        <x:v>177</x:v>
      </x:c>
      <x:c r="D80" s="94" t="s">
        <x:v>104</x:v>
      </x:c>
      <x:c r="E80" s="95">
        <x:v>1600</x:v>
      </x:c>
      <x:c r="F80" s="126" t="s">
        <x:v>20</x:v>
      </x:c>
      <x:c r="G80" s="127">
        <x:v>280</x:v>
      </x:c>
      <x:c r="H80" s="128"/>
    </x:row>
    <x:row r="81" spans="1:8" ht="13.5" customHeight="1">
      <x:c r="A81" s="129"/>
      <x:c r="B81" s="130"/>
      <x:c r="C81" s="130"/>
      <x:c r="D81" s="105"/>
      <x:c r="E81" s="106"/>
      <x:c r="F81" s="107" t="s">
        <x:v>118</x:v>
      </x:c>
      <x:c r="G81" s="108">
        <x:f>SUM(G80)</x:f>
        <x:v>280</x:v>
      </x:c>
      <x:c r="H81" s="98"/>
    </x:row>
    <x:row r="82" spans="1:11" ht="13.5" customHeight="1">
      <x:c r="A82" s="133"/>
      <x:c r="B82" s="134"/>
      <x:c r="C82" s="134"/>
      <x:c r="D82" s="146" t="s">
        <x:v>116</x:v>
      </x:c>
      <x:c r="E82" s="120">
        <x:v>960</x:v>
      </x:c>
      <x:c r="F82" s="121" t="s">
        <x:v>26</x:v>
      </x:c>
      <x:c r="G82" s="122">
        <x:f>INT(E82*16)</x:f>
        <x:v>15360</x:v>
      </x:c>
      <x:c r="H82" s="136"/>
      <x:c r="I82" s="160"/>
      <x:c r="J82" s="104"/>
      <x:c r="K82" s="104"/>
    </x:row>
    <x:row r="83" spans="1:8" ht="13.5" customHeight="1">
      <x:c r="A83" s="124">
        <x:v>13</x:v>
      </x:c>
      <x:c r="B83" s="125" t="s">
        <x:v>56</x:v>
      </x:c>
      <x:c r="C83" s="86" t="s">
        <x:v>133</x:v>
      </x:c>
      <x:c r="D83" s="86" t="s">
        <x:v>104</x:v>
      </x:c>
      <x:c r="E83" s="87">
        <x:v>700</x:v>
      </x:c>
      <x:c r="F83" s="161" t="s">
        <x:v>44</x:v>
      </x:c>
      <x:c r="G83" s="162">
        <x:v>108</x:v>
      </x:c>
      <x:c r="H83" s="90"/>
    </x:row>
    <x:row r="84" spans="1:8" ht="13.5" customHeight="1">
      <x:c r="A84" s="129"/>
      <x:c r="B84" s="130"/>
      <x:c r="C84" s="130"/>
      <x:c r="D84" s="94"/>
      <x:c r="E84" s="95"/>
      <x:c r="F84" s="163" t="s">
        <x:v>25</x:v>
      </x:c>
      <x:c r="G84" s="164">
        <x:v>33</x:v>
      </x:c>
      <x:c r="H84" s="98"/>
    </x:row>
    <x:row r="85" spans="1:8" ht="13.5" customHeight="1">
      <x:c r="A85" s="129"/>
      <x:c r="B85" s="130"/>
      <x:c r="C85" s="130"/>
      <x:c r="D85" s="105"/>
      <x:c r="E85" s="106"/>
      <x:c r="F85" s="165" t="s">
        <x:v>118</x:v>
      </x:c>
      <x:c r="G85" s="166">
        <x:f>G83+G84</x:f>
        <x:v>141</x:v>
      </x:c>
      <x:c r="H85" s="98"/>
    </x:row>
    <x:row r="86" spans="1:8" ht="13.5" customHeight="1">
      <x:c r="A86" s="133"/>
      <x:c r="B86" s="134"/>
      <x:c r="C86" s="134"/>
      <x:c r="D86" s="146" t="s">
        <x:v>116</x:v>
      </x:c>
      <x:c r="E86" s="120">
        <x:f>663-11</x:f>
        <x:v>652</x:v>
      </x:c>
      <x:c r="F86" s="121" t="s">
        <x:v>31</x:v>
      </x:c>
      <x:c r="G86" s="122">
        <x:f>INT(E86*16)</x:f>
        <x:v>10432</x:v>
      </x:c>
      <x:c r="H86" s="136"/>
    </x:row>
    <x:row r="87" spans="1:8" ht="13.5" customHeight="1">
      <x:c r="A87" s="124">
        <x:v>14</x:v>
      </x:c>
      <x:c r="B87" s="167" t="s">
        <x:v>155</x:v>
      </x:c>
      <x:c r="C87" s="86" t="s">
        <x:v>18</x:v>
      </x:c>
      <x:c r="D87" s="86" t="s">
        <x:v>104</x:v>
      </x:c>
      <x:c r="E87" s="87">
        <x:v>340</x:v>
      </x:c>
      <x:c r="F87" s="88" t="s">
        <x:v>44</x:v>
      </x:c>
      <x:c r="G87" s="89">
        <x:f>'[1]가로수'!G20</x:f>
        <x:v>61</x:v>
      </x:c>
      <x:c r="H87" s="90"/>
    </x:row>
    <x:row r="88" spans="1:8" ht="13.5" customHeight="1">
      <x:c r="A88" s="133"/>
      <x:c r="B88" s="134"/>
      <x:c r="C88" s="134"/>
      <x:c r="D88" s="149"/>
      <x:c r="E88" s="150"/>
      <x:c r="F88" s="151" t="s">
        <x:v>118</x:v>
      </x:c>
      <x:c r="G88" s="152">
        <x:f>SUM(G87)</x:f>
        <x:v>61</x:v>
      </x:c>
      <x:c r="H88" s="136"/>
    </x:row>
    <x:row r="89" spans="1:8" ht="13.5" customHeight="1">
      <x:c r="A89" s="124">
        <x:v>15</x:v>
      </x:c>
      <x:c r="B89" s="125" t="s">
        <x:v>121</x:v>
      </x:c>
      <x:c r="C89" s="86" t="s">
        <x:v>167</x:v>
      </x:c>
      <x:c r="D89" s="86" t="s">
        <x:v>104</x:v>
      </x:c>
      <x:c r="E89" s="87">
        <x:v>700</x:v>
      </x:c>
      <x:c r="F89" s="126" t="s">
        <x:v>44</x:v>
      </x:c>
      <x:c r="G89" s="127">
        <x:f>'[1]가로수'!G21</x:f>
        <x:v>40</x:v>
      </x:c>
      <x:c r="H89" s="128"/>
    </x:row>
    <x:row r="90" spans="1:8" ht="13.5" customHeight="1">
      <x:c r="A90" s="129"/>
      <x:c r="B90" s="130"/>
      <x:c r="C90" s="130"/>
      <x:c r="D90" s="94"/>
      <x:c r="E90" s="95"/>
      <x:c r="F90" s="96" t="s">
        <x:v>24</x:v>
      </x:c>
      <x:c r="G90" s="97">
        <x:f>'[1]가로수'!H21</x:f>
        <x:v>2</x:v>
      </x:c>
      <x:c r="H90" s="98"/>
    </x:row>
    <x:row r="91" spans="1:8" ht="13.5" customHeight="1">
      <x:c r="A91" s="133"/>
      <x:c r="B91" s="134"/>
      <x:c r="C91" s="134"/>
      <x:c r="D91" s="149"/>
      <x:c r="E91" s="150"/>
      <x:c r="F91" s="151" t="s">
        <x:v>118</x:v>
      </x:c>
      <x:c r="G91" s="152">
        <x:f>SUM(G89:G90)</x:f>
        <x:v>42</x:v>
      </x:c>
      <x:c r="H91" s="136"/>
    </x:row>
    <x:row r="92" spans="1:8" ht="13.5" customHeight="1">
      <x:c r="A92" s="124">
        <x:v>16</x:v>
      </x:c>
      <x:c r="B92" s="125" t="s">
        <x:v>63</x:v>
      </x:c>
      <x:c r="C92" s="86" t="s">
        <x:v>160</x:v>
      </x:c>
      <x:c r="D92" s="86" t="s">
        <x:v>104</x:v>
      </x:c>
      <x:c r="E92" s="87">
        <x:v>2000</x:v>
      </x:c>
      <x:c r="F92" s="88" t="s">
        <x:v>44</x:v>
      </x:c>
      <x:c r="G92" s="89">
        <x:v>215</x:v>
      </x:c>
      <x:c r="H92" s="90"/>
    </x:row>
    <x:row r="93" spans="1:8" ht="13.5" customHeight="1">
      <x:c r="A93" s="129"/>
      <x:c r="B93" s="130"/>
      <x:c r="C93" s="130"/>
      <x:c r="D93" s="94"/>
      <x:c r="E93" s="95"/>
      <x:c r="F93" s="96" t="s">
        <x:v>107</x:v>
      </x:c>
      <x:c r="G93" s="97">
        <x:v>27</x:v>
      </x:c>
      <x:c r="H93" s="98"/>
    </x:row>
    <x:row r="94" spans="1:8" ht="13.5" customHeight="1">
      <x:c r="A94" s="133"/>
      <x:c r="B94" s="134"/>
      <x:c r="C94" s="134"/>
      <x:c r="D94" s="149"/>
      <x:c r="E94" s="150"/>
      <x:c r="F94" s="151" t="s">
        <x:v>118</x:v>
      </x:c>
      <x:c r="G94" s="152">
        <x:f>SUM(G92:G93)</x:f>
        <x:v>242</x:v>
      </x:c>
      <x:c r="H94" s="136"/>
    </x:row>
    <x:row r="95" spans="1:15" ht="13.5" customHeight="1">
      <x:c r="A95" s="124">
        <x:v>17</x:v>
      </x:c>
      <x:c r="B95" s="125" t="s">
        <x:v>119</x:v>
      </x:c>
      <x:c r="C95" s="86" t="s">
        <x:v>142</x:v>
      </x:c>
      <x:c r="D95" s="86" t="s">
        <x:v>104</x:v>
      </x:c>
      <x:c r="E95" s="87">
        <x:v>4700</x:v>
      </x:c>
      <x:c r="F95" s="88" t="s">
        <x:v>44</x:v>
      </x:c>
      <x:c r="G95" s="89">
        <x:v>970</x:v>
      </x:c>
      <x:c r="H95" s="90"/>
      <x:c r="O95" s="153"/>
    </x:row>
    <x:row r="96" spans="1:8" ht="13.5" customHeight="1">
      <x:c r="A96" s="154"/>
      <x:c r="B96" s="155"/>
      <x:c r="C96" s="94"/>
      <x:c r="D96" s="94"/>
      <x:c r="E96" s="95"/>
      <x:c r="F96" s="137" t="s">
        <x:v>41</x:v>
      </x:c>
      <x:c r="G96" s="138">
        <x:v>52</x:v>
      </x:c>
      <x:c r="H96" s="156"/>
    </x:row>
    <x:row r="97" spans="1:8" ht="13.5" customHeight="1">
      <x:c r="A97" s="129"/>
      <x:c r="B97" s="130"/>
      <x:c r="C97" s="130"/>
      <x:c r="D97" s="105"/>
      <x:c r="E97" s="106"/>
      <x:c r="F97" s="144" t="s">
        <x:v>118</x:v>
      </x:c>
      <x:c r="G97" s="145">
        <x:f>SUM(G95:G96)</x:f>
        <x:v>1022</x:v>
      </x:c>
      <x:c r="H97" s="113"/>
    </x:row>
    <x:row r="98" spans="1:8" ht="13.5" customHeight="1">
      <x:c r="A98" s="129"/>
      <x:c r="B98" s="130"/>
      <x:c r="C98" s="130"/>
      <x:c r="D98" s="157" t="s">
        <x:v>116</x:v>
      </x:c>
      <x:c r="E98" s="115">
        <x:v>218</x:v>
      </x:c>
      <x:c r="F98" s="116" t="s">
        <x:v>31</x:v>
      </x:c>
      <x:c r="G98" s="117">
        <x:f>INT(E98*16)</x:f>
        <x:v>3488</x:v>
      </x:c>
      <x:c r="H98" s="98" t="s">
        <x:v>4</x:v>
      </x:c>
    </x:row>
    <x:row r="99" spans="1:8" ht="13.5" customHeight="1">
      <x:c r="A99" s="133"/>
      <x:c r="B99" s="134"/>
      <x:c r="C99" s="134"/>
      <x:c r="D99" s="146" t="s">
        <x:v>116</x:v>
      </x:c>
      <x:c r="E99" s="120">
        <x:v>388</x:v>
      </x:c>
      <x:c r="F99" s="121" t="s">
        <x:v>26</x:v>
      </x:c>
      <x:c r="G99" s="122">
        <x:f>INT(E99*16)</x:f>
        <x:v>6208</x:v>
      </x:c>
      <x:c r="H99" s="168"/>
    </x:row>
    <x:row r="100" spans="1:8" ht="13.5" customHeight="1">
      <x:c r="A100" s="124">
        <x:v>18</x:v>
      </x:c>
      <x:c r="B100" s="125" t="s">
        <x:v>125</x:v>
      </x:c>
      <x:c r="C100" s="125" t="s">
        <x:v>152</x:v>
      </x:c>
      <x:c r="D100" s="86" t="s">
        <x:v>104</x:v>
      </x:c>
      <x:c r="E100" s="87">
        <x:v>4600</x:v>
      </x:c>
      <x:c r="F100" s="88" t="s">
        <x:v>44</x:v>
      </x:c>
      <x:c r="G100" s="89">
        <x:v>176</x:v>
      </x:c>
      <x:c r="H100" s="90"/>
    </x:row>
    <x:row r="101" spans="1:8" ht="13.5" customHeight="1">
      <x:c r="A101" s="129"/>
      <x:c r="B101" s="130"/>
      <x:c r="C101" s="130"/>
      <x:c r="D101" s="94"/>
      <x:c r="E101" s="95"/>
      <x:c r="F101" s="96" t="s">
        <x:v>24</x:v>
      </x:c>
      <x:c r="G101" s="97">
        <x:v>227</x:v>
      </x:c>
      <x:c r="H101" s="98"/>
    </x:row>
    <x:row r="102" spans="1:8" ht="13.5" customHeight="1">
      <x:c r="A102" s="129"/>
      <x:c r="B102" s="130"/>
      <x:c r="C102" s="130"/>
      <x:c r="D102" s="94"/>
      <x:c r="E102" s="95"/>
      <x:c r="F102" s="96" t="s">
        <x:v>82</x:v>
      </x:c>
      <x:c r="G102" s="97">
        <x:f>'[1]가로수'!M24</x:f>
        <x:v>3</x:v>
      </x:c>
      <x:c r="H102" s="98"/>
    </x:row>
    <x:row r="103" spans="1:8" s="59" customFormat="1" ht="13.5" customHeight="1">
      <x:c r="A103" s="124"/>
      <x:c r="B103" s="125"/>
      <x:c r="C103" s="125"/>
      <x:c r="D103" s="86"/>
      <x:c r="E103" s="87"/>
      <x:c r="F103" s="137" t="s">
        <x:v>20</x:v>
      </x:c>
      <x:c r="G103" s="138">
        <x:v>5</x:v>
      </x:c>
      <x:c r="H103" s="98"/>
    </x:row>
    <x:row r="104" spans="1:8" ht="13.5" customHeight="1">
      <x:c r="A104" s="129"/>
      <x:c r="B104" s="130"/>
      <x:c r="C104" s="130"/>
      <x:c r="D104" s="105"/>
      <x:c r="E104" s="106"/>
      <x:c r="F104" s="107" t="s">
        <x:v>118</x:v>
      </x:c>
      <x:c r="G104" s="108">
        <x:f>SUM(G100:G103)</x:f>
        <x:v>411</x:v>
      </x:c>
      <x:c r="H104" s="98"/>
    </x:row>
    <x:row r="105" spans="1:8" ht="13.5" customHeight="1">
      <x:c r="A105" s="129"/>
      <x:c r="B105" s="130"/>
      <x:c r="C105" s="130"/>
      <x:c r="D105" s="131" t="s">
        <x:v>116</x:v>
      </x:c>
      <x:c r="E105" s="115">
        <x:v>351</x:v>
      </x:c>
      <x:c r="F105" s="116" t="s">
        <x:v>26</x:v>
      </x:c>
      <x:c r="G105" s="117">
        <x:f>INT(E105*16)</x:f>
        <x:v>5616</x:v>
      </x:c>
      <x:c r="H105" s="98"/>
    </x:row>
    <x:row r="106" spans="1:9" ht="13.5" customHeight="1">
      <x:c r="A106" s="133"/>
      <x:c r="B106" s="134"/>
      <x:c r="C106" s="134"/>
      <x:c r="D106" s="135"/>
      <x:c r="E106" s="169">
        <x:v>1116</x:v>
      </x:c>
      <x:c r="F106" s="170" t="s">
        <x:v>31</x:v>
      </x:c>
      <x:c r="G106" s="171">
        <x:f>INT(E106*16)</x:f>
        <x:v>17856</x:v>
      </x:c>
      <x:c r="H106" s="168"/>
      <x:c r="I106" s="59" t="s">
        <x:v>16</x:v>
      </x:c>
    </x:row>
    <x:row r="107" spans="1:8" ht="13.5" customHeight="1">
      <x:c r="A107" s="124">
        <x:v>19</x:v>
      </x:c>
      <x:c r="B107" s="125" t="s">
        <x:v>89</x:v>
      </x:c>
      <x:c r="C107" s="86" t="s">
        <x:v>153</x:v>
      </x:c>
      <x:c r="D107" s="86" t="s">
        <x:v>104</x:v>
      </x:c>
      <x:c r="E107" s="87">
        <x:v>1500</x:v>
      </x:c>
      <x:c r="F107" s="88" t="s">
        <x:v>44</x:v>
      </x:c>
      <x:c r="G107" s="89">
        <x:v>133</x:v>
      </x:c>
      <x:c r="H107" s="90"/>
    </x:row>
    <x:row r="108" spans="1:8" ht="13.5" customHeight="1">
      <x:c r="A108" s="154"/>
      <x:c r="B108" s="155"/>
      <x:c r="C108" s="94"/>
      <x:c r="D108" s="94"/>
      <x:c r="E108" s="95"/>
      <x:c r="F108" s="137" t="s">
        <x:v>41</x:v>
      </x:c>
      <x:c r="G108" s="138">
        <x:v>13</x:v>
      </x:c>
      <x:c r="H108" s="128"/>
    </x:row>
    <x:row r="109" spans="1:8" ht="13.5" customHeight="1">
      <x:c r="A109" s="129"/>
      <x:c r="B109" s="130"/>
      <x:c r="C109" s="130"/>
      <x:c r="D109" s="105"/>
      <x:c r="E109" s="106"/>
      <x:c r="F109" s="107" t="s">
        <x:v>118</x:v>
      </x:c>
      <x:c r="G109" s="108">
        <x:f>SUM(G107:G108)</x:f>
        <x:v>146</x:v>
      </x:c>
      <x:c r="H109" s="98"/>
    </x:row>
    <x:row r="110" spans="1:8" ht="13.5" customHeight="1">
      <x:c r="A110" s="129"/>
      <x:c r="B110" s="130"/>
      <x:c r="C110" s="130"/>
      <x:c r="D110" s="157" t="s">
        <x:v>116</x:v>
      </x:c>
      <x:c r="E110" s="115">
        <x:v>221</x:v>
      </x:c>
      <x:c r="F110" s="116" t="s">
        <x:v>31</x:v>
      </x:c>
      <x:c r="G110" s="117">
        <x:f>INT(E110*16)</x:f>
        <x:v>3536</x:v>
      </x:c>
      <x:c r="H110" s="113" t="s">
        <x:v>4</x:v>
      </x:c>
    </x:row>
    <x:row r="111" spans="1:8" ht="13.5" customHeight="1">
      <x:c r="A111" s="133"/>
      <x:c r="B111" s="134"/>
      <x:c r="C111" s="134"/>
      <x:c r="D111" s="172" t="s">
        <x:v>116</x:v>
      </x:c>
      <x:c r="E111" s="169">
        <x:f>477+62</x:f>
        <x:v>539</x:v>
      </x:c>
      <x:c r="F111" s="170" t="s">
        <x:v>26</x:v>
      </x:c>
      <x:c r="G111" s="171">
        <x:f>INT(E111*16)</x:f>
        <x:v>8624</x:v>
      </x:c>
      <x:c r="H111" s="136"/>
    </x:row>
    <x:row r="112" spans="1:8" ht="13.5" customHeight="1">
      <x:c r="A112" s="124">
        <x:v>20</x:v>
      </x:c>
      <x:c r="B112" s="125" t="s">
        <x:v>36</x:v>
      </x:c>
      <x:c r="C112" s="86" t="s">
        <x:v>164</x:v>
      </x:c>
      <x:c r="D112" s="86" t="s">
        <x:v>104</x:v>
      </x:c>
      <x:c r="E112" s="87">
        <x:v>300</x:v>
      </x:c>
      <x:c r="F112" s="88" t="s">
        <x:v>44</x:v>
      </x:c>
      <x:c r="G112" s="89">
        <x:f>'[1]가로수'!G26</x:f>
        <x:v>1</x:v>
      </x:c>
      <x:c r="H112" s="90"/>
    </x:row>
    <x:row r="113" spans="1:8" ht="13.5" customHeight="1">
      <x:c r="A113" s="129"/>
      <x:c r="B113" s="130"/>
      <x:c r="C113" s="130"/>
      <x:c r="D113" s="94"/>
      <x:c r="E113" s="95"/>
      <x:c r="F113" s="96" t="s">
        <x:v>85</x:v>
      </x:c>
      <x:c r="G113" s="97">
        <x:v>52</x:v>
      </x:c>
      <x:c r="H113" s="98"/>
    </x:row>
    <x:row r="114" spans="1:8" ht="13.5" customHeight="1">
      <x:c r="A114" s="129"/>
      <x:c r="B114" s="130"/>
      <x:c r="C114" s="130"/>
      <x:c r="D114" s="94"/>
      <x:c r="E114" s="95"/>
      <x:c r="F114" s="137" t="s">
        <x:v>107</x:v>
      </x:c>
      <x:c r="G114" s="138">
        <x:v>1</x:v>
      </x:c>
      <x:c r="H114" s="98"/>
    </x:row>
    <x:row r="115" spans="1:8" ht="13.5" customHeight="1">
      <x:c r="A115" s="129"/>
      <x:c r="B115" s="130"/>
      <x:c r="C115" s="130"/>
      <x:c r="D115" s="105"/>
      <x:c r="E115" s="106"/>
      <x:c r="F115" s="107" t="s">
        <x:v>118</x:v>
      </x:c>
      <x:c r="G115" s="108">
        <x:f>SUM(G112:G114)</x:f>
        <x:v>54</x:v>
      </x:c>
      <x:c r="H115" s="98"/>
    </x:row>
    <x:row r="116" spans="1:8" ht="13.5" customHeight="1">
      <x:c r="A116" s="133"/>
      <x:c r="B116" s="134"/>
      <x:c r="C116" s="134"/>
      <x:c r="D116" s="146" t="s">
        <x:v>116</x:v>
      </x:c>
      <x:c r="E116" s="120">
        <x:v>185</x:v>
      </x:c>
      <x:c r="F116" s="121" t="s">
        <x:v>26</x:v>
      </x:c>
      <x:c r="G116" s="122">
        <x:f>INT(E116*16)</x:f>
        <x:v>2960</x:v>
      </x:c>
      <x:c r="H116" s="136"/>
    </x:row>
    <x:row r="117" spans="1:8" ht="13.5" customHeight="1">
      <x:c r="A117" s="124">
        <x:v>21</x:v>
      </x:c>
      <x:c r="B117" s="125" t="s">
        <x:v>113</x:v>
      </x:c>
      <x:c r="C117" s="86" t="s">
        <x:v>149</x:v>
      </x:c>
      <x:c r="D117" s="86" t="s">
        <x:v>104</x:v>
      </x:c>
      <x:c r="E117" s="87">
        <x:v>1600</x:v>
      </x:c>
      <x:c r="F117" s="88" t="s">
        <x:v>44</x:v>
      </x:c>
      <x:c r="G117" s="89">
        <x:f>'[1]가로수'!G27</x:f>
        <x:v>221</x:v>
      </x:c>
      <x:c r="H117" s="90"/>
    </x:row>
    <x:row r="118" spans="1:8" ht="13.5" customHeight="1">
      <x:c r="A118" s="129"/>
      <x:c r="B118" s="130"/>
      <x:c r="C118" s="130"/>
      <x:c r="D118" s="94"/>
      <x:c r="E118" s="95"/>
      <x:c r="F118" s="96" t="s">
        <x:v>20</x:v>
      </x:c>
      <x:c r="G118" s="97">
        <x:v>81</x:v>
      </x:c>
      <x:c r="H118" s="98"/>
    </x:row>
    <x:row r="119" spans="1:8" ht="13.5" customHeight="1">
      <x:c r="A119" s="129"/>
      <x:c r="B119" s="130"/>
      <x:c r="C119" s="130"/>
      <x:c r="D119" s="94"/>
      <x:c r="E119" s="95"/>
      <x:c r="F119" s="96" t="s">
        <x:v>107</x:v>
      </x:c>
      <x:c r="G119" s="97">
        <x:f>'[1]가로수'!K27</x:f>
        <x:v>38</x:v>
      </x:c>
      <x:c r="H119" s="98"/>
    </x:row>
    <x:row r="120" spans="1:8" ht="13.5" customHeight="1">
      <x:c r="A120" s="133"/>
      <x:c r="B120" s="134"/>
      <x:c r="C120" s="134"/>
      <x:c r="D120" s="149"/>
      <x:c r="E120" s="150"/>
      <x:c r="F120" s="151" t="s">
        <x:v>118</x:v>
      </x:c>
      <x:c r="G120" s="152">
        <x:f>SUM(G117:G119)</x:f>
        <x:v>340</x:v>
      </x:c>
      <x:c r="H120" s="136"/>
    </x:row>
    <x:row r="121" spans="1:8" ht="13.5" customHeight="1">
      <x:c r="A121" s="124">
        <x:v>22</x:v>
      </x:c>
      <x:c r="B121" s="125" t="s">
        <x:v>38</x:v>
      </x:c>
      <x:c r="C121" s="86" t="s">
        <x:v>139</x:v>
      </x:c>
      <x:c r="D121" s="86" t="s">
        <x:v>104</x:v>
      </x:c>
      <x:c r="E121" s="87">
        <x:v>500</x:v>
      </x:c>
      <x:c r="F121" s="88" t="s">
        <x:v>44</x:v>
      </x:c>
      <x:c r="G121" s="89">
        <x:f>'[1]가로수'!G28</x:f>
        <x:v>87</x:v>
      </x:c>
      <x:c r="H121" s="90"/>
    </x:row>
    <x:row r="122" spans="1:8" ht="13.5" customHeight="1">
      <x:c r="A122" s="129"/>
      <x:c r="B122" s="130"/>
      <x:c r="C122" s="130"/>
      <x:c r="D122" s="105"/>
      <x:c r="E122" s="106"/>
      <x:c r="F122" s="107" t="s">
        <x:v>118</x:v>
      </x:c>
      <x:c r="G122" s="108">
        <x:f>SUM(G121)</x:f>
        <x:v>87</x:v>
      </x:c>
      <x:c r="H122" s="98"/>
    </x:row>
    <x:row r="123" spans="1:8" ht="13.5" customHeight="1">
      <x:c r="A123" s="133"/>
      <x:c r="B123" s="134"/>
      <x:c r="C123" s="134"/>
      <x:c r="D123" s="146" t="s">
        <x:v>116</x:v>
      </x:c>
      <x:c r="E123" s="120">
        <x:v>351</x:v>
      </x:c>
      <x:c r="F123" s="121" t="s">
        <x:v>26</x:v>
      </x:c>
      <x:c r="G123" s="122">
        <x:f>INT(E123*16)</x:f>
        <x:v>5616</x:v>
      </x:c>
      <x:c r="H123" s="136"/>
    </x:row>
    <x:row r="124" spans="1:8" ht="13.5" customHeight="1">
      <x:c r="A124" s="124">
        <x:v>23</x:v>
      </x:c>
      <x:c r="B124" s="125" t="s">
        <x:v>103</x:v>
      </x:c>
      <x:c r="C124" s="86" t="s">
        <x:v>143</x:v>
      </x:c>
      <x:c r="D124" s="86" t="s">
        <x:v>104</x:v>
      </x:c>
      <x:c r="E124" s="87">
        <x:v>1300</x:v>
      </x:c>
      <x:c r="F124" s="88" t="s">
        <x:v>126</x:v>
      </x:c>
      <x:c r="G124" s="89">
        <x:v>2</x:v>
      </x:c>
      <x:c r="H124" s="90"/>
    </x:row>
    <x:row r="125" spans="1:8" ht="13.5" customHeight="1">
      <x:c r="A125" s="129"/>
      <x:c r="B125" s="130"/>
      <x:c r="C125" s="130"/>
      <x:c r="D125" s="94"/>
      <x:c r="E125" s="95"/>
      <x:c r="F125" s="96" t="s">
        <x:v>24</x:v>
      </x:c>
      <x:c r="G125" s="97">
        <x:v>41</x:v>
      </x:c>
      <x:c r="H125" s="98"/>
    </x:row>
    <x:row r="126" spans="1:8" s="59" customFormat="1" ht="13.5" customHeight="1">
      <x:c r="A126" s="124"/>
      <x:c r="B126" s="125"/>
      <x:c r="C126" s="86"/>
      <x:c r="D126" s="86"/>
      <x:c r="E126" s="87"/>
      <x:c r="F126" s="137" t="s">
        <x:v>41</x:v>
      </x:c>
      <x:c r="G126" s="138">
        <x:v>8</x:v>
      </x:c>
      <x:c r="H126" s="98"/>
    </x:row>
    <x:row r="127" spans="1:8" ht="13.5" customHeight="1">
      <x:c r="A127" s="129"/>
      <x:c r="B127" s="130"/>
      <x:c r="C127" s="130"/>
      <x:c r="D127" s="105"/>
      <x:c r="E127" s="106"/>
      <x:c r="F127" s="107" t="s">
        <x:v>118</x:v>
      </x:c>
      <x:c r="G127" s="108">
        <x:f>SUM(G124:G126)</x:f>
        <x:v>51</x:v>
      </x:c>
      <x:c r="H127" s="98"/>
    </x:row>
    <x:row r="128" spans="1:8" ht="13.5" customHeight="1">
      <x:c r="A128" s="133"/>
      <x:c r="B128" s="134"/>
      <x:c r="C128" s="134"/>
      <x:c r="D128" s="146" t="s">
        <x:v>116</x:v>
      </x:c>
      <x:c r="E128" s="120">
        <x:v>283</x:v>
      </x:c>
      <x:c r="F128" s="121" t="s">
        <x:v>14</x:v>
      </x:c>
      <x:c r="G128" s="122">
        <x:f>INT(E128*16)</x:f>
        <x:v>4528</x:v>
      </x:c>
      <x:c r="H128" s="136"/>
    </x:row>
    <x:row r="129" spans="1:8" ht="13.5" customHeight="1">
      <x:c r="A129" s="124">
        <x:v>24</x:v>
      </x:c>
      <x:c r="B129" s="125" t="s">
        <x:v>46</x:v>
      </x:c>
      <x:c r="C129" s="86" t="s">
        <x:v>141</x:v>
      </x:c>
      <x:c r="D129" s="86" t="s">
        <x:v>104</x:v>
      </x:c>
      <x:c r="E129" s="87">
        <x:v>500</x:v>
      </x:c>
      <x:c r="F129" s="88" t="s">
        <x:v>44</x:v>
      </x:c>
      <x:c r="G129" s="89">
        <x:v>141</x:v>
      </x:c>
      <x:c r="H129" s="90"/>
    </x:row>
    <x:row r="130" spans="1:8" ht="13.5" customHeight="1">
      <x:c r="A130" s="129"/>
      <x:c r="B130" s="173"/>
      <x:c r="C130" s="130"/>
      <x:c r="D130" s="94"/>
      <x:c r="E130" s="95"/>
      <x:c r="F130" s="96" t="s">
        <x:v>24</x:v>
      </x:c>
      <x:c r="G130" s="97">
        <x:f>'[1]가로수'!H30</x:f>
        <x:v>5</x:v>
      </x:c>
      <x:c r="H130" s="98"/>
    </x:row>
    <x:row r="131" spans="1:8" ht="13.5" customHeight="1">
      <x:c r="A131" s="129"/>
      <x:c r="B131" s="173"/>
      <x:c r="C131" s="130"/>
      <x:c r="D131" s="94"/>
      <x:c r="E131" s="95"/>
      <x:c r="F131" s="96" t="s">
        <x:v>85</x:v>
      </x:c>
      <x:c r="G131" s="97">
        <x:f>'[1]가로수'!P30</x:f>
        <x:v>2</x:v>
      </x:c>
      <x:c r="H131" s="98"/>
    </x:row>
    <x:row r="132" spans="1:8" ht="13.5" customHeight="1">
      <x:c r="A132" s="133"/>
      <x:c r="B132" s="174"/>
      <x:c r="C132" s="134"/>
      <x:c r="D132" s="149"/>
      <x:c r="E132" s="150"/>
      <x:c r="F132" s="151" t="s">
        <x:v>118</x:v>
      </x:c>
      <x:c r="G132" s="152">
        <x:f>SUM(G129:G131)</x:f>
        <x:v>148</x:v>
      </x:c>
      <x:c r="H132" s="136"/>
    </x:row>
    <x:row r="133" spans="1:8" ht="13.5" customHeight="1">
      <x:c r="A133" s="124">
        <x:v>25</x:v>
      </x:c>
      <x:c r="B133" s="125" t="s">
        <x:v>49</x:v>
      </x:c>
      <x:c r="C133" s="86" t="s">
        <x:v>162</x:v>
      </x:c>
      <x:c r="D133" s="86" t="s">
        <x:v>104</x:v>
      </x:c>
      <x:c r="E133" s="87">
        <x:v>4000</x:v>
      </x:c>
      <x:c r="F133" s="175" t="s">
        <x:v>44</x:v>
      </x:c>
      <x:c r="G133" s="176">
        <x:v>287</x:v>
      </x:c>
      <x:c r="H133" s="90"/>
    </x:row>
    <x:row r="134" spans="1:8" ht="13.5" customHeight="1">
      <x:c r="A134" s="129"/>
      <x:c r="B134" s="130"/>
      <x:c r="C134" s="130"/>
      <x:c r="D134" s="94"/>
      <x:c r="E134" s="95"/>
      <x:c r="F134" s="96" t="s">
        <x:v>24</x:v>
      </x:c>
      <x:c r="G134" s="97">
        <x:v>208</x:v>
      </x:c>
      <x:c r="H134" s="98"/>
    </x:row>
    <x:row r="135" spans="1:8" ht="13.5" customHeight="1">
      <x:c r="A135" s="129"/>
      <x:c r="B135" s="130"/>
      <x:c r="C135" s="130"/>
      <x:c r="D135" s="94"/>
      <x:c r="E135" s="95"/>
      <x:c r="F135" s="137" t="s">
        <x:v>95</x:v>
      </x:c>
      <x:c r="G135" s="138">
        <x:v>346</x:v>
      </x:c>
      <x:c r="H135" s="98"/>
    </x:row>
    <x:row r="136" spans="1:8" ht="13.5" customHeight="1">
      <x:c r="A136" s="129"/>
      <x:c r="B136" s="130"/>
      <x:c r="C136" s="130"/>
      <x:c r="D136" s="94"/>
      <x:c r="E136" s="95"/>
      <x:c r="F136" s="137" t="s">
        <x:v>96</x:v>
      </x:c>
      <x:c r="G136" s="138">
        <x:v>18</x:v>
      </x:c>
      <x:c r="H136" s="98"/>
    </x:row>
    <x:row r="137" spans="1:8" ht="13.5" customHeight="1">
      <x:c r="A137" s="129"/>
      <x:c r="B137" s="130"/>
      <x:c r="C137" s="130"/>
      <x:c r="D137" s="105"/>
      <x:c r="E137" s="106"/>
      <x:c r="F137" s="107" t="s">
        <x:v>118</x:v>
      </x:c>
      <x:c r="G137" s="108">
        <x:f>SUM(G133:G136)</x:f>
        <x:v>859</x:v>
      </x:c>
      <x:c r="H137" s="98"/>
    </x:row>
    <x:row r="138" spans="1:8" ht="13.5" customHeight="1">
      <x:c r="A138" s="133"/>
      <x:c r="B138" s="134"/>
      <x:c r="C138" s="134"/>
      <x:c r="D138" s="146" t="s">
        <x:v>116</x:v>
      </x:c>
      <x:c r="E138" s="120">
        <x:f>'[1]가로수'!R31</x:f>
        <x:v>2247</x:v>
      </x:c>
      <x:c r="F138" s="121" t="s">
        <x:v>31</x:v>
      </x:c>
      <x:c r="G138" s="122">
        <x:f>INT(E138*16)</x:f>
        <x:v>35952</x:v>
      </x:c>
      <x:c r="H138" s="136"/>
    </x:row>
    <x:row r="139" spans="1:8" ht="13.5" customHeight="1">
      <x:c r="A139" s="124">
        <x:v>26</x:v>
      </x:c>
      <x:c r="B139" s="125" t="s">
        <x:v>92</x:v>
      </x:c>
      <x:c r="C139" s="86" t="s">
        <x:v>146</x:v>
      </x:c>
      <x:c r="D139" s="86" t="s">
        <x:v>104</x:v>
      </x:c>
      <x:c r="E139" s="87">
        <x:v>400</x:v>
      </x:c>
      <x:c r="F139" s="88" t="s">
        <x:v>44</x:v>
      </x:c>
      <x:c r="G139" s="89">
        <x:v>26</x:v>
      </x:c>
      <x:c r="H139" s="90"/>
    </x:row>
    <x:row r="140" spans="1:8" ht="13.5" customHeight="1">
      <x:c r="A140" s="129"/>
      <x:c r="B140" s="130"/>
      <x:c r="C140" s="130"/>
      <x:c r="D140" s="94"/>
      <x:c r="E140" s="95"/>
      <x:c r="F140" s="96" t="s">
        <x:v>20</x:v>
      </x:c>
      <x:c r="G140" s="97">
        <x:f>'[1]가로수'!I32</x:f>
        <x:v>1</x:v>
      </x:c>
      <x:c r="H140" s="98"/>
    </x:row>
    <x:row r="141" spans="1:8" ht="13.5" customHeight="1">
      <x:c r="A141" s="133"/>
      <x:c r="B141" s="134"/>
      <x:c r="C141" s="134"/>
      <x:c r="D141" s="149"/>
      <x:c r="E141" s="150"/>
      <x:c r="F141" s="151" t="s">
        <x:v>118</x:v>
      </x:c>
      <x:c r="G141" s="152">
        <x:f>SUM(G139:G140)</x:f>
        <x:v>27</x:v>
      </x:c>
      <x:c r="H141" s="136"/>
    </x:row>
    <x:row r="142" spans="1:15" ht="13.5" customHeight="1">
      <x:c r="A142" s="124">
        <x:v>27</x:v>
      </x:c>
      <x:c r="B142" s="125" t="s">
        <x:v>105</x:v>
      </x:c>
      <x:c r="C142" s="86" t="s">
        <x:v>129</x:v>
      </x:c>
      <x:c r="D142" s="86" t="s">
        <x:v>104</x:v>
      </x:c>
      <x:c r="E142" s="177">
        <x:v>3400</x:v>
      </x:c>
      <x:c r="F142" s="175" t="s">
        <x:v>44</x:v>
      </x:c>
      <x:c r="G142" s="176">
        <x:v>306</x:v>
      </x:c>
      <x:c r="H142" s="90"/>
      <x:c r="O142" s="153"/>
    </x:row>
    <x:row r="143" spans="1:8" ht="13.5" customHeight="1">
      <x:c r="A143" s="129"/>
      <x:c r="B143" s="173"/>
      <x:c r="C143" s="130"/>
      <x:c r="D143" s="94"/>
      <x:c r="E143" s="178"/>
      <x:c r="F143" s="96" t="s">
        <x:v>25</x:v>
      </x:c>
      <x:c r="G143" s="97">
        <x:v>140</x:v>
      </x:c>
      <x:c r="H143" s="98"/>
    </x:row>
    <x:row r="144" spans="1:8" ht="13.5" customHeight="1">
      <x:c r="A144" s="129"/>
      <x:c r="B144" s="173"/>
      <x:c r="C144" s="130"/>
      <x:c r="D144" s="105"/>
      <x:c r="E144" s="179"/>
      <x:c r="F144" s="107" t="s">
        <x:v>118</x:v>
      </x:c>
      <x:c r="G144" s="108">
        <x:f>SUM(G142:G143)</x:f>
        <x:v>446</x:v>
      </x:c>
      <x:c r="H144" s="98"/>
    </x:row>
    <x:row r="145" spans="1:8" ht="13.5" customHeight="1">
      <x:c r="A145" s="129"/>
      <x:c r="B145" s="173"/>
      <x:c r="C145" s="130"/>
      <x:c r="D145" s="131" t="s">
        <x:v>116</x:v>
      </x:c>
      <x:c r="E145" s="110">
        <x:v>12</x:v>
      </x:c>
      <x:c r="F145" s="111" t="s">
        <x:v>26</x:v>
      </x:c>
      <x:c r="G145" s="112">
        <x:f>E145*16</x:f>
        <x:v>192</x:v>
      </x:c>
      <x:c r="H145" s="113"/>
    </x:row>
    <x:row r="146" spans="1:9" ht="13.5" customHeight="1">
      <x:c r="A146" s="133"/>
      <x:c r="B146" s="174"/>
      <x:c r="C146" s="134"/>
      <x:c r="D146" s="135"/>
      <x:c r="E146" s="120">
        <x:v>569</x:v>
      </x:c>
      <x:c r="F146" s="121" t="s">
        <x:v>31</x:v>
      </x:c>
      <x:c r="G146" s="122">
        <x:f>E146*16</x:f>
        <x:v>9104</x:v>
      </x:c>
      <x:c r="H146" s="136" t="s">
        <x:v>4</x:v>
      </x:c>
      <x:c r="I146" s="62"/>
    </x:row>
    <x:row r="147" spans="1:8" ht="13.5" customHeight="1">
      <x:c r="A147" s="124">
        <x:v>28</x:v>
      </x:c>
      <x:c r="B147" s="125" t="s">
        <x:v>102</x:v>
      </x:c>
      <x:c r="C147" s="86" t="s">
        <x:v>147</x:v>
      </x:c>
      <x:c r="D147" s="86" t="s">
        <x:v>104</x:v>
      </x:c>
      <x:c r="E147" s="87">
        <x:v>500</x:v>
      </x:c>
      <x:c r="F147" s="88" t="s">
        <x:v>20</x:v>
      </x:c>
      <x:c r="G147" s="89">
        <x:v>78</x:v>
      </x:c>
      <x:c r="H147" s="90"/>
    </x:row>
    <x:row r="148" spans="1:8" ht="13.5" customHeight="1">
      <x:c r="A148" s="133"/>
      <x:c r="B148" s="134"/>
      <x:c r="C148" s="134"/>
      <x:c r="D148" s="149"/>
      <x:c r="E148" s="150"/>
      <x:c r="F148" s="151" t="s">
        <x:v>118</x:v>
      </x:c>
      <x:c r="G148" s="152">
        <x:f>SUM(G147)</x:f>
        <x:v>78</x:v>
      </x:c>
      <x:c r="H148" s="136"/>
    </x:row>
    <x:row r="149" spans="1:8" ht="13.5" customHeight="1">
      <x:c r="A149" s="124">
        <x:v>29</x:v>
      </x:c>
      <x:c r="B149" s="125" t="s">
        <x:v>53</x:v>
      </x:c>
      <x:c r="C149" s="86" t="s">
        <x:v>17</x:v>
      </x:c>
      <x:c r="D149" s="86" t="s">
        <x:v>104</x:v>
      </x:c>
      <x:c r="E149" s="87">
        <x:v>1000</x:v>
      </x:c>
      <x:c r="F149" s="88" t="s">
        <x:v>44</x:v>
      </x:c>
      <x:c r="G149" s="89">
        <x:v>194</x:v>
      </x:c>
      <x:c r="H149" s="90"/>
    </x:row>
    <x:row r="150" spans="1:8" ht="13.5" customHeight="1">
      <x:c r="A150" s="133"/>
      <x:c r="B150" s="134"/>
      <x:c r="C150" s="134"/>
      <x:c r="D150" s="149"/>
      <x:c r="E150" s="150"/>
      <x:c r="F150" s="151" t="s">
        <x:v>118</x:v>
      </x:c>
      <x:c r="G150" s="152">
        <x:f>SUM(G149)</x:f>
        <x:v>194</x:v>
      </x:c>
      <x:c r="H150" s="136"/>
    </x:row>
    <x:row r="151" spans="1:8" ht="13.5" customHeight="1">
      <x:c r="A151" s="124">
        <x:v>30</x:v>
      </x:c>
      <x:c r="B151" s="125" t="s">
        <x:v>50</x:v>
      </x:c>
      <x:c r="C151" s="86" t="s">
        <x:v>81</x:v>
      </x:c>
      <x:c r="D151" s="86" t="s">
        <x:v>104</x:v>
      </x:c>
      <x:c r="E151" s="87">
        <x:v>4700</x:v>
      </x:c>
      <x:c r="F151" s="88" t="s">
        <x:v>44</x:v>
      </x:c>
      <x:c r="G151" s="89">
        <x:v>658</x:v>
      </x:c>
      <x:c r="H151" s="90"/>
    </x:row>
    <x:row r="152" spans="1:8" ht="13.5" customHeight="1">
      <x:c r="A152" s="154"/>
      <x:c r="B152" s="155"/>
      <x:c r="C152" s="94"/>
      <x:c r="D152" s="94"/>
      <x:c r="E152" s="95"/>
      <x:c r="F152" s="96" t="s">
        <x:v>24</x:v>
      </x:c>
      <x:c r="G152" s="97">
        <x:f>'[1]가로수'!H36</x:f>
        <x:v>3</x:v>
      </x:c>
      <x:c r="H152" s="98"/>
    </x:row>
    <x:row r="153" spans="1:8" ht="13.5" customHeight="1">
      <x:c r="A153" s="154"/>
      <x:c r="B153" s="155"/>
      <x:c r="C153" s="94"/>
      <x:c r="D153" s="94"/>
      <x:c r="E153" s="95"/>
      <x:c r="F153" s="96" t="s">
        <x:v>126</x:v>
      </x:c>
      <x:c r="G153" s="97">
        <x:v>36</x:v>
      </x:c>
      <x:c r="H153" s="98"/>
    </x:row>
    <x:row r="154" spans="1:8" ht="13.5" customHeight="1">
      <x:c r="A154" s="154"/>
      <x:c r="B154" s="155"/>
      <x:c r="C154" s="94"/>
      <x:c r="D154" s="94"/>
      <x:c r="E154" s="95"/>
      <x:c r="F154" s="96" t="s">
        <x:v>41</x:v>
      </x:c>
      <x:c r="G154" s="97">
        <x:v>7</x:v>
      </x:c>
      <x:c r="H154" s="98"/>
    </x:row>
    <x:row r="155" spans="1:8" ht="13.5" customHeight="1">
      <x:c r="A155" s="154"/>
      <x:c r="B155" s="155"/>
      <x:c r="C155" s="94"/>
      <x:c r="D155" s="94"/>
      <x:c r="E155" s="95"/>
      <x:c r="F155" s="96" t="s">
        <x:v>25</x:v>
      </x:c>
      <x:c r="G155" s="97">
        <x:v>7</x:v>
      </x:c>
      <x:c r="H155" s="98"/>
    </x:row>
    <x:row r="156" spans="1:8" ht="13.5" customHeight="1">
      <x:c r="A156" s="154"/>
      <x:c r="B156" s="155"/>
      <x:c r="C156" s="94"/>
      <x:c r="D156" s="94"/>
      <x:c r="E156" s="95"/>
      <x:c r="F156" s="96" t="s">
        <x:v>117</x:v>
      </x:c>
      <x:c r="G156" s="97">
        <x:v>172</x:v>
      </x:c>
      <x:c r="H156" s="98"/>
    </x:row>
    <x:row r="157" spans="1:8" ht="13.5" customHeight="1">
      <x:c r="A157" s="154"/>
      <x:c r="B157" s="155"/>
      <x:c r="C157" s="94"/>
      <x:c r="D157" s="94"/>
      <x:c r="E157" s="95"/>
      <x:c r="F157" s="137" t="s">
        <x:v>20</x:v>
      </x:c>
      <x:c r="G157" s="138">
        <x:v>85</x:v>
      </x:c>
      <x:c r="H157" s="98"/>
    </x:row>
    <x:row r="158" spans="1:8" ht="13.5" customHeight="1">
      <x:c r="A158" s="154"/>
      <x:c r="B158" s="155"/>
      <x:c r="C158" s="94"/>
      <x:c r="D158" s="105"/>
      <x:c r="E158" s="106"/>
      <x:c r="F158" s="107" t="s">
        <x:v>118</x:v>
      </x:c>
      <x:c r="G158" s="108">
        <x:f>SUM(G151:G157)</x:f>
        <x:v>968</x:v>
      </x:c>
      <x:c r="H158" s="98"/>
    </x:row>
    <x:row r="159" spans="1:8" ht="13.5" customHeight="1">
      <x:c r="A159" s="154"/>
      <x:c r="B159" s="155"/>
      <x:c r="C159" s="94"/>
      <x:c r="D159" s="146" t="s">
        <x:v>116</x:v>
      </x:c>
      <x:c r="E159" s="115">
        <x:v>144</x:v>
      </x:c>
      <x:c r="F159" s="116" t="s">
        <x:v>27</x:v>
      </x:c>
      <x:c r="G159" s="117">
        <x:v>2800</x:v>
      </x:c>
      <x:c r="H159" s="113" t="s">
        <x:v>70</x:v>
      </x:c>
    </x:row>
    <x:row r="160" spans="1:8" ht="13.5" customHeight="1">
      <x:c r="A160" s="154"/>
      <x:c r="B160" s="155"/>
      <x:c r="C160" s="94"/>
      <x:c r="D160" s="146" t="s">
        <x:v>116</x:v>
      </x:c>
      <x:c r="E160" s="115">
        <x:v>143</x:v>
      </x:c>
      <x:c r="F160" s="116" t="s">
        <x:v>87</x:v>
      </x:c>
      <x:c r="G160" s="117">
        <x:v>2800</x:v>
      </x:c>
      <x:c r="H160" s="113" t="s">
        <x:v>70</x:v>
      </x:c>
    </x:row>
    <x:row r="161" spans="1:8" ht="13.5" customHeight="1">
      <x:c r="A161" s="154"/>
      <x:c r="B161" s="155"/>
      <x:c r="C161" s="94"/>
      <x:c r="D161" s="146" t="s">
        <x:v>116</x:v>
      </x:c>
      <x:c r="E161" s="115">
        <x:f>143+40</x:f>
        <x:v>183</x:v>
      </x:c>
      <x:c r="F161" s="116" t="s">
        <x:v>28</x:v>
      </x:c>
      <x:c r="G161" s="117">
        <x:v>4830</x:v>
      </x:c>
      <x:c r="H161" s="113" t="s">
        <x:v>78</x:v>
      </x:c>
    </x:row>
    <x:row r="162" spans="1:8" ht="13.5" customHeight="1">
      <x:c r="A162" s="154"/>
      <x:c r="B162" s="155"/>
      <x:c r="C162" s="94"/>
      <x:c r="D162" s="146" t="s">
        <x:v>116</x:v>
      </x:c>
      <x:c r="E162" s="120">
        <x:v>2677</x:v>
      </x:c>
      <x:c r="F162" s="121" t="s">
        <x:v>26</x:v>
      </x:c>
      <x:c r="G162" s="122">
        <x:f>INT(E162*16)</x:f>
        <x:v>42832</x:v>
      </x:c>
      <x:c r="H162" s="136"/>
    </x:row>
    <x:row r="163" spans="1:8" ht="13.5" customHeight="1">
      <x:c r="A163" s="158"/>
      <x:c r="B163" s="159"/>
      <x:c r="C163" s="149"/>
      <x:c r="D163" s="146" t="s">
        <x:v>116</x:v>
      </x:c>
      <x:c r="E163" s="180">
        <x:v>500</x:v>
      </x:c>
      <x:c r="F163" s="181" t="s">
        <x:v>13</x:v>
      </x:c>
      <x:c r="G163" s="182">
        <x:v>3300</x:v>
      </x:c>
      <x:c r="H163" s="156" t="s">
        <x:v>68</x:v>
      </x:c>
    </x:row>
    <x:row r="164" spans="1:14" ht="13.5" customHeight="1">
      <x:c r="A164" s="124">
        <x:v>31</x:v>
      </x:c>
      <x:c r="B164" s="125" t="s">
        <x:v>115</x:v>
      </x:c>
      <x:c r="C164" s="86" t="s">
        <x:v>168</x:v>
      </x:c>
      <x:c r="D164" s="86" t="s">
        <x:v>104</x:v>
      </x:c>
      <x:c r="E164" s="87">
        <x:v>300</x:v>
      </x:c>
      <x:c r="F164" s="88" t="s">
        <x:v>44</x:v>
      </x:c>
      <x:c r="G164" s="89">
        <x:v>21</x:v>
      </x:c>
      <x:c r="H164" s="90"/>
      <x:c r="N164" s="91"/>
    </x:row>
    <x:row r="165" spans="1:15" customFormat="1" ht="13.5" customHeight="1">
      <x:c r="A165" s="154"/>
      <x:c r="B165" s="155"/>
      <x:c r="C165" s="94"/>
      <x:c r="D165" s="94"/>
      <x:c r="E165" s="95"/>
      <x:c r="F165" s="137" t="s">
        <x:v>20</x:v>
      </x:c>
      <x:c r="G165" s="138">
        <x:v>2</x:v>
      </x:c>
      <x:c r="H165" s="156"/>
      <x:c r="I165" s="59"/>
      <x:c r="J165" s="59"/>
      <x:c r="N165" s="91"/>
      <x:c r="O165" s="59"/>
    </x:row>
    <x:row r="166" spans="1:8" ht="13.5" customHeight="1">
      <x:c r="A166" s="133"/>
      <x:c r="B166" s="134"/>
      <x:c r="C166" s="134"/>
      <x:c r="D166" s="149"/>
      <x:c r="E166" s="150"/>
      <x:c r="F166" s="151" t="s">
        <x:v>118</x:v>
      </x:c>
      <x:c r="G166" s="152">
        <x:f>SUM(G164+G165)</x:f>
        <x:v>23</x:v>
      </x:c>
      <x:c r="H166" s="136"/>
    </x:row>
    <x:row r="167" spans="1:8" ht="13.5" customHeight="1">
      <x:c r="A167" s="84">
        <x:v>32</x:v>
      </x:c>
      <x:c r="B167" s="85" t="s">
        <x:v>97</x:v>
      </x:c>
      <x:c r="C167" s="85" t="s">
        <x:v>77</x:v>
      </x:c>
      <x:c r="D167" s="86" t="s">
        <x:v>104</x:v>
      </x:c>
      <x:c r="E167" s="87">
        <x:v>4400</x:v>
      </x:c>
      <x:c r="F167" s="88" t="s">
        <x:v>44</x:v>
      </x:c>
      <x:c r="G167" s="89">
        <x:v>532</x:v>
      </x:c>
      <x:c r="H167" s="90"/>
    </x:row>
    <x:row r="168" spans="1:8" ht="13.5" customHeight="1">
      <x:c r="A168" s="92"/>
      <x:c r="B168" s="140"/>
      <x:c r="C168" s="140"/>
      <x:c r="D168" s="94"/>
      <x:c r="E168" s="95"/>
      <x:c r="F168" s="96" t="s">
        <x:v>24</x:v>
      </x:c>
      <x:c r="G168" s="97">
        <x:v>256</x:v>
      </x:c>
      <x:c r="H168" s="98"/>
    </x:row>
    <x:row r="169" spans="1:15" ht="12" customHeight="1">
      <x:c r="A169" s="92"/>
      <x:c r="B169" s="140"/>
      <x:c r="C169" s="140"/>
      <x:c r="D169" s="94"/>
      <x:c r="E169" s="95"/>
      <x:c r="F169" s="96" t="s">
        <x:v>20</x:v>
      </x:c>
      <x:c r="G169" s="97">
        <x:v>38</x:v>
      </x:c>
      <x:c r="H169" s="98"/>
      <x:c r="I169" s="99"/>
      <x:c r="O169" s="153"/>
    </x:row>
    <x:row r="170" spans="1:15" ht="12" customHeight="1">
      <x:c r="A170" s="92"/>
      <x:c r="B170" s="140"/>
      <x:c r="C170" s="140"/>
      <x:c r="D170" s="94"/>
      <x:c r="E170" s="95"/>
      <x:c r="F170" s="137" t="s">
        <x:v>126</x:v>
      </x:c>
      <x:c r="G170" s="138">
        <x:v>2</x:v>
      </x:c>
      <x:c r="H170" s="98"/>
      <x:c r="O170" s="153"/>
    </x:row>
    <x:row r="171" spans="1:15" ht="13.5" customHeight="1">
      <x:c r="A171" s="92"/>
      <x:c r="B171" s="140"/>
      <x:c r="C171" s="140"/>
      <x:c r="D171" s="94"/>
      <x:c r="E171" s="95"/>
      <x:c r="F171" s="137" t="s">
        <x:v>41</x:v>
      </x:c>
      <x:c r="G171" s="138">
        <x:v>126</x:v>
      </x:c>
      <x:c r="H171" s="98"/>
      <x:c r="O171" s="153"/>
    </x:row>
    <x:row r="172" spans="1:8" ht="13.5" customHeight="1">
      <x:c r="A172" s="92"/>
      <x:c r="B172" s="140"/>
      <x:c r="C172" s="140"/>
      <x:c r="D172" s="105"/>
      <x:c r="E172" s="106"/>
      <x:c r="F172" s="107" t="s">
        <x:v>118</x:v>
      </x:c>
      <x:c r="G172" s="108">
        <x:f>SUM(G167:G171)</x:f>
        <x:v>954</x:v>
      </x:c>
      <x:c r="H172" s="98"/>
    </x:row>
    <x:row r="173" spans="1:8" ht="13.5" customHeight="1">
      <x:c r="A173" s="92"/>
      <x:c r="B173" s="140"/>
      <x:c r="C173" s="140"/>
      <x:c r="D173" s="157" t="s">
        <x:v>116</x:v>
      </x:c>
      <x:c r="E173" s="115">
        <x:v>130</x:v>
      </x:c>
      <x:c r="F173" s="116" t="s">
        <x:v>101</x:v>
      </x:c>
      <x:c r="G173" s="117">
        <x:f>INT(E173*16)</x:f>
        <x:v>2080</x:v>
      </x:c>
      <x:c r="H173" s="113"/>
    </x:row>
    <x:row r="174" spans="1:8" ht="13.5" customHeight="1">
      <x:c r="A174" s="92"/>
      <x:c r="B174" s="140"/>
      <x:c r="C174" s="140"/>
      <x:c r="D174" s="157" t="s">
        <x:v>116</x:v>
      </x:c>
      <x:c r="E174" s="115">
        <x:f>69+73</x:f>
        <x:v>142</x:v>
      </x:c>
      <x:c r="F174" s="116" t="s">
        <x:v>31</x:v>
      </x:c>
      <x:c r="G174" s="117">
        <x:f>INT(E174*16)</x:f>
        <x:v>2272</x:v>
      </x:c>
      <x:c r="H174" s="118" t="s">
        <x:v>72</x:v>
      </x:c>
    </x:row>
    <x:row r="175" spans="1:8" ht="13.5" customHeight="1">
      <x:c r="A175" s="92"/>
      <x:c r="B175" s="140"/>
      <x:c r="C175" s="140"/>
      <x:c r="D175" s="157" t="s">
        <x:v>116</x:v>
      </x:c>
      <x:c r="E175" s="115">
        <x:v>250</x:v>
      </x:c>
      <x:c r="F175" s="116" t="s">
        <x:v>172</x:v>
      </x:c>
      <x:c r="G175" s="117">
        <x:v>411</x:v>
      </x:c>
      <x:c r="H175" s="118"/>
    </x:row>
    <x:row r="176" spans="1:8" ht="13.5" customHeight="1">
      <x:c r="A176" s="92"/>
      <x:c r="B176" s="140"/>
      <x:c r="C176" s="140"/>
      <x:c r="D176" s="157" t="s">
        <x:v>116</x:v>
      </x:c>
      <x:c r="E176" s="115">
        <x:v>500</x:v>
      </x:c>
      <x:c r="F176" s="116" t="s">
        <x:v>29</x:v>
      </x:c>
      <x:c r="G176" s="117">
        <x:v>3730</x:v>
      </x:c>
      <x:c r="H176" s="118" t="s">
        <x:v>66</x:v>
      </x:c>
    </x:row>
    <x:row r="177" spans="1:8" s="59" customFormat="1" ht="13.5" customHeight="1">
      <x:c r="A177" s="92"/>
      <x:c r="B177" s="140"/>
      <x:c r="C177" s="140"/>
      <x:c r="D177" s="183" t="s">
        <x:v>116</x:v>
      </x:c>
      <x:c r="E177" s="180">
        <x:v>1000</x:v>
      </x:c>
      <x:c r="F177" s="116" t="s">
        <x:v>32</x:v>
      </x:c>
      <x:c r="G177" s="117">
        <x:v>1357</x:v>
      </x:c>
      <x:c r="H177" s="156" t="s">
        <x:v>80</x:v>
      </x:c>
    </x:row>
    <x:row r="178" spans="1:8" ht="13.5" customHeight="1">
      <x:c r="A178" s="124">
        <x:v>33</x:v>
      </x:c>
      <x:c r="B178" s="125" t="s">
        <x:v>62</x:v>
      </x:c>
      <x:c r="C178" s="86" t="s">
        <x:v>137</x:v>
      </x:c>
      <x:c r="D178" s="86" t="s">
        <x:v>104</x:v>
      </x:c>
      <x:c r="E178" s="87">
        <x:v>800</x:v>
      </x:c>
      <x:c r="F178" s="126" t="s">
        <x:v>44</x:v>
      </x:c>
      <x:c r="G178" s="127">
        <x:f>'[1]가로수'!G39</x:f>
        <x:v>2</x:v>
      </x:c>
      <x:c r="H178" s="90"/>
    </x:row>
    <x:row r="179" spans="1:8" ht="13.5" customHeight="1">
      <x:c r="A179" s="129"/>
      <x:c r="B179" s="130"/>
      <x:c r="C179" s="130"/>
      <x:c r="D179" s="94"/>
      <x:c r="E179" s="95"/>
      <x:c r="F179" s="96" t="s">
        <x:v>25</x:v>
      </x:c>
      <x:c r="G179" s="97">
        <x:v>178</x:v>
      </x:c>
      <x:c r="H179" s="98"/>
    </x:row>
    <x:row r="180" spans="1:8" ht="13.5" customHeight="1">
      <x:c r="A180" s="133"/>
      <x:c r="B180" s="134"/>
      <x:c r="C180" s="134"/>
      <x:c r="D180" s="149"/>
      <x:c r="E180" s="150"/>
      <x:c r="F180" s="151" t="s">
        <x:v>118</x:v>
      </x:c>
      <x:c r="G180" s="152">
        <x:f>SUM(G178:G179)</x:f>
        <x:v>180</x:v>
      </x:c>
      <x:c r="H180" s="136"/>
    </x:row>
    <x:row r="181" spans="1:8" ht="13.5" customHeight="1">
      <x:c r="A181" s="124">
        <x:v>34</x:v>
      </x:c>
      <x:c r="B181" s="125" t="s">
        <x:v>51</x:v>
      </x:c>
      <x:c r="C181" s="86" t="s">
        <x:v>175</x:v>
      </x:c>
      <x:c r="D181" s="86" t="s">
        <x:v>104</x:v>
      </x:c>
      <x:c r="E181" s="87">
        <x:v>1000</x:v>
      </x:c>
      <x:c r="F181" s="88" t="s">
        <x:v>44</x:v>
      </x:c>
      <x:c r="G181" s="89">
        <x:v>122</x:v>
      </x:c>
      <x:c r="H181" s="90"/>
    </x:row>
    <x:row r="182" spans="1:8" ht="13.5" customHeight="1">
      <x:c r="A182" s="129"/>
      <x:c r="B182" s="130"/>
      <x:c r="C182" s="130"/>
      <x:c r="D182" s="105"/>
      <x:c r="E182" s="106"/>
      <x:c r="F182" s="107" t="s">
        <x:v>118</x:v>
      </x:c>
      <x:c r="G182" s="108">
        <x:f>SUM(G181)</x:f>
        <x:v>122</x:v>
      </x:c>
      <x:c r="H182" s="98"/>
    </x:row>
    <x:row r="183" spans="1:8" ht="13.5" customHeight="1">
      <x:c r="A183" s="129"/>
      <x:c r="B183" s="130"/>
      <x:c r="C183" s="130"/>
      <x:c r="D183" s="157" t="s">
        <x:v>116</x:v>
      </x:c>
      <x:c r="E183" s="115">
        <x:v>225</x:v>
      </x:c>
      <x:c r="F183" s="116" t="s">
        <x:v>31</x:v>
      </x:c>
      <x:c r="G183" s="117">
        <x:f>E183*16</x:f>
        <x:v>3600</x:v>
      </x:c>
      <x:c r="H183" s="113" t="s">
        <x:v>4</x:v>
      </x:c>
    </x:row>
    <x:row r="184" spans="1:8" ht="13.5" customHeight="1">
      <x:c r="A184" s="133"/>
      <x:c r="B184" s="134"/>
      <x:c r="C184" s="134"/>
      <x:c r="D184" s="172" t="s">
        <x:v>116</x:v>
      </x:c>
      <x:c r="E184" s="169">
        <x:f>467-3</x:f>
        <x:v>464</x:v>
      </x:c>
      <x:c r="F184" s="170" t="s">
        <x:v>26</x:v>
      </x:c>
      <x:c r="G184" s="171">
        <x:f>E184*16</x:f>
        <x:v>7424</x:v>
      </x:c>
      <x:c r="H184" s="136"/>
    </x:row>
    <x:row r="185" spans="1:8" ht="13.5" customHeight="1">
      <x:c r="A185" s="124">
        <x:v>35</x:v>
      </x:c>
      <x:c r="B185" s="184" t="s">
        <x:v>174</x:v>
      </x:c>
      <x:c r="C185" s="86" t="s">
        <x:v>145</x:v>
      </x:c>
      <x:c r="D185" s="86" t="s">
        <x:v>104</x:v>
      </x:c>
      <x:c r="E185" s="87">
        <x:v>800</x:v>
      </x:c>
      <x:c r="F185" s="88" t="s">
        <x:v>44</x:v>
      </x:c>
      <x:c r="G185" s="89">
        <x:v>85</x:v>
      </x:c>
      <x:c r="H185" s="90"/>
    </x:row>
    <x:row r="186" spans="1:8" ht="13.5" customHeight="1">
      <x:c r="A186" s="133"/>
      <x:c r="B186" s="134"/>
      <x:c r="C186" s="134"/>
      <x:c r="D186" s="149"/>
      <x:c r="E186" s="150"/>
      <x:c r="F186" s="151" t="s">
        <x:v>118</x:v>
      </x:c>
      <x:c r="G186" s="108">
        <x:f>SUM(G185)</x:f>
        <x:v>85</x:v>
      </x:c>
      <x:c r="H186" s="136"/>
    </x:row>
    <x:row r="187" spans="1:8" ht="13.5" customHeight="1">
      <x:c r="A187" s="124">
        <x:v>36</x:v>
      </x:c>
      <x:c r="B187" s="125" t="s">
        <x:v>88</x:v>
      </x:c>
      <x:c r="C187" s="86" t="s">
        <x:v>148</x:v>
      </x:c>
      <x:c r="D187" s="86" t="s">
        <x:v>104</x:v>
      </x:c>
      <x:c r="E187" s="87">
        <x:v>1200</x:v>
      </x:c>
      <x:c r="F187" s="88" t="s">
        <x:v>107</x:v>
      </x:c>
      <x:c r="G187" s="89">
        <x:v>206</x:v>
      </x:c>
      <x:c r="H187" s="90"/>
    </x:row>
    <x:row r="188" spans="1:8" ht="13.5" customHeight="1">
      <x:c r="A188" s="129"/>
      <x:c r="B188" s="130"/>
      <x:c r="C188" s="130"/>
      <x:c r="D188" s="94"/>
      <x:c r="E188" s="95"/>
      <x:c r="F188" s="96" t="s">
        <x:v>44</x:v>
      </x:c>
      <x:c r="G188" s="97">
        <x:f>'[1]가로수'!G42</x:f>
        <x:v>5</x:v>
      </x:c>
      <x:c r="H188" s="98"/>
    </x:row>
    <x:row r="189" spans="1:8" ht="13.5" customHeight="1">
      <x:c r="A189" s="133"/>
      <x:c r="B189" s="134"/>
      <x:c r="C189" s="134"/>
      <x:c r="D189" s="149"/>
      <x:c r="E189" s="150"/>
      <x:c r="F189" s="151" t="s">
        <x:v>118</x:v>
      </x:c>
      <x:c r="G189" s="152">
        <x:f>SUM(G187:G188)</x:f>
        <x:v>211</x:v>
      </x:c>
      <x:c r="H189" s="136"/>
    </x:row>
    <x:row r="190" spans="1:8" ht="13.5" customHeight="1">
      <x:c r="A190" s="124">
        <x:v>37</x:v>
      </x:c>
      <x:c r="B190" s="125" t="s">
        <x:v>94</x:v>
      </x:c>
      <x:c r="C190" s="86" t="s">
        <x:v>134</x:v>
      </x:c>
      <x:c r="D190" s="86" t="s">
        <x:v>104</x:v>
      </x:c>
      <x:c r="E190" s="87">
        <x:v>500</x:v>
      </x:c>
      <x:c r="F190" s="88" t="s">
        <x:v>44</x:v>
      </x:c>
      <x:c r="G190" s="89">
        <x:f>'[1]가로수'!G43</x:f>
        <x:v>4</x:v>
      </x:c>
      <x:c r="H190" s="90"/>
    </x:row>
    <x:row r="191" spans="1:8" ht="13.5" customHeight="1">
      <x:c r="A191" s="129"/>
      <x:c r="B191" s="130"/>
      <x:c r="C191" s="130"/>
      <x:c r="D191" s="94"/>
      <x:c r="E191" s="95"/>
      <x:c r="F191" s="96" t="s">
        <x:v>24</x:v>
      </x:c>
      <x:c r="G191" s="97">
        <x:f>'[1]가로수'!H43</x:f>
        <x:v>33</x:v>
      </x:c>
      <x:c r="H191" s="98"/>
    </x:row>
    <x:row r="192" spans="1:8" ht="13.5" customHeight="1">
      <x:c r="A192" s="129"/>
      <x:c r="B192" s="130"/>
      <x:c r="C192" s="130"/>
      <x:c r="D192" s="94"/>
      <x:c r="E192" s="95"/>
      <x:c r="F192" s="96" t="s">
        <x:v>20</x:v>
      </x:c>
      <x:c r="G192" s="97">
        <x:f>'[1]가로수'!I43</x:f>
        <x:v>51</x:v>
      </x:c>
      <x:c r="H192" s="98"/>
    </x:row>
    <x:row r="193" spans="1:8" ht="13.5" customHeight="1">
      <x:c r="A193" s="133"/>
      <x:c r="B193" s="134"/>
      <x:c r="C193" s="134"/>
      <x:c r="D193" s="149"/>
      <x:c r="E193" s="150"/>
      <x:c r="F193" s="151" t="s">
        <x:v>118</x:v>
      </x:c>
      <x:c r="G193" s="152">
        <x:f>SUM(G190:G192)</x:f>
        <x:v>88</x:v>
      </x:c>
      <x:c r="H193" s="136"/>
    </x:row>
    <x:row r="194" spans="1:8" ht="13.5" customHeight="1">
      <x:c r="A194" s="124">
        <x:v>38</x:v>
      </x:c>
      <x:c r="B194" s="125" t="s">
        <x:v>86</x:v>
      </x:c>
      <x:c r="C194" s="86" t="s">
        <x:v>170</x:v>
      </x:c>
      <x:c r="D194" s="86" t="s">
        <x:v>104</x:v>
      </x:c>
      <x:c r="E194" s="87">
        <x:v>4400</x:v>
      </x:c>
      <x:c r="F194" s="175" t="s">
        <x:v>44</x:v>
      </x:c>
      <x:c r="G194" s="176">
        <x:v>189</x:v>
      </x:c>
      <x:c r="H194" s="185"/>
    </x:row>
    <x:row r="195" spans="1:8" ht="13.5" customHeight="1">
      <x:c r="A195" s="129"/>
      <x:c r="B195" s="130"/>
      <x:c r="C195" s="130"/>
      <x:c r="D195" s="94"/>
      <x:c r="E195" s="95"/>
      <x:c r="F195" s="96" t="s">
        <x:v>25</x:v>
      </x:c>
      <x:c r="G195" s="97">
        <x:v>117</x:v>
      </x:c>
      <x:c r="H195" s="98"/>
    </x:row>
    <x:row r="196" spans="1:8" ht="13.5" customHeight="1">
      <x:c r="A196" s="133"/>
      <x:c r="B196" s="134"/>
      <x:c r="C196" s="134"/>
      <x:c r="D196" s="149"/>
      <x:c r="E196" s="150"/>
      <x:c r="F196" s="186" t="s">
        <x:v>118</x:v>
      </x:c>
      <x:c r="G196" s="187">
        <x:f>SUM(G194:G195)</x:f>
        <x:v>306</x:v>
      </x:c>
      <x:c r="H196" s="168"/>
    </x:row>
    <x:row r="197" spans="1:8" ht="13.5" customHeight="1">
      <x:c r="A197" s="124">
        <x:v>39</x:v>
      </x:c>
      <x:c r="B197" s="125" t="s">
        <x:v>42</x:v>
      </x:c>
      <x:c r="C197" s="86" t="s">
        <x:v>136</x:v>
      </x:c>
      <x:c r="D197" s="86" t="s">
        <x:v>104</x:v>
      </x:c>
      <x:c r="E197" s="87">
        <x:v>600</x:v>
      </x:c>
      <x:c r="F197" s="88" t="s">
        <x:v>44</x:v>
      </x:c>
      <x:c r="G197" s="89">
        <x:v>55</x:v>
      </x:c>
      <x:c r="H197" s="90"/>
    </x:row>
    <x:row r="198" spans="1:8" ht="13.5" customHeight="1">
      <x:c r="A198" s="133"/>
      <x:c r="B198" s="134"/>
      <x:c r="C198" s="134"/>
      <x:c r="D198" s="149"/>
      <x:c r="E198" s="150"/>
      <x:c r="F198" s="151" t="s">
        <x:v>118</x:v>
      </x:c>
      <x:c r="G198" s="152">
        <x:f>SUM(G197)</x:f>
        <x:v>55</x:v>
      </x:c>
      <x:c r="H198" s="136"/>
    </x:row>
    <x:row r="199" spans="1:8" ht="13.5" customHeight="1">
      <x:c r="A199" s="124">
        <x:v>40</x:v>
      </x:c>
      <x:c r="B199" s="125" t="s">
        <x:v>111</x:v>
      </x:c>
      <x:c r="C199" s="125" t="s">
        <x:v>171</x:v>
      </x:c>
      <x:c r="D199" s="86" t="s">
        <x:v>104</x:v>
      </x:c>
      <x:c r="E199" s="87">
        <x:v>2300</x:v>
      </x:c>
      <x:c r="F199" s="88" t="s">
        <x:v>44</x:v>
      </x:c>
      <x:c r="G199" s="89">
        <x:v>371</x:v>
      </x:c>
      <x:c r="H199" s="90"/>
    </x:row>
    <x:row r="200" spans="1:8" ht="13.5" customHeight="1">
      <x:c r="A200" s="154"/>
      <x:c r="B200" s="155"/>
      <x:c r="C200" s="155"/>
      <x:c r="D200" s="94"/>
      <x:c r="E200" s="95"/>
      <x:c r="F200" s="126" t="s">
        <x:v>126</x:v>
      </x:c>
      <x:c r="G200" s="127">
        <x:v>1</x:v>
      </x:c>
      <x:c r="H200" s="128"/>
    </x:row>
    <x:row r="201" spans="1:8" ht="13.5" customHeight="1">
      <x:c r="A201" s="129"/>
      <x:c r="B201" s="130"/>
      <x:c r="C201" s="130"/>
      <x:c r="D201" s="94"/>
      <x:c r="E201" s="95"/>
      <x:c r="F201" s="96" t="s">
        <x:v>24</x:v>
      </x:c>
      <x:c r="G201" s="97">
        <x:f>'[1]가로수'!H46</x:f>
        <x:v>3</x:v>
      </x:c>
      <x:c r="H201" s="98"/>
    </x:row>
    <x:row r="202" spans="1:8" ht="13.5" customHeight="1">
      <x:c r="A202" s="129"/>
      <x:c r="B202" s="130"/>
      <x:c r="C202" s="130"/>
      <x:c r="D202" s="105"/>
      <x:c r="E202" s="106"/>
      <x:c r="F202" s="107" t="s">
        <x:v>118</x:v>
      </x:c>
      <x:c r="G202" s="108">
        <x:f>SUM(G199:G201)</x:f>
        <x:v>375</x:v>
      </x:c>
      <x:c r="H202" s="98"/>
    </x:row>
    <x:row r="203" spans="1:8" ht="13.5" customHeight="1">
      <x:c r="A203" s="129"/>
      <x:c r="B203" s="130"/>
      <x:c r="C203" s="130"/>
      <x:c r="D203" s="131" t="s">
        <x:v>116</x:v>
      </x:c>
      <x:c r="E203" s="115">
        <x:v>230</x:v>
      </x:c>
      <x:c r="F203" s="116" t="s">
        <x:v>26</x:v>
      </x:c>
      <x:c r="G203" s="117">
        <x:f>INT(E203*16)</x:f>
        <x:v>3680</x:v>
      </x:c>
      <x:c r="H203" s="98"/>
    </x:row>
    <x:row r="204" spans="1:9" ht="13.5" customHeight="1">
      <x:c r="A204" s="133"/>
      <x:c r="B204" s="134"/>
      <x:c r="C204" s="134"/>
      <x:c r="D204" s="135"/>
      <x:c r="E204" s="120">
        <x:v>535</x:v>
      </x:c>
      <x:c r="F204" s="121" t="s">
        <x:v>31</x:v>
      </x:c>
      <x:c r="G204" s="122">
        <x:f>INT(E204*16)</x:f>
        <x:v>8560</x:v>
      </x:c>
      <x:c r="H204" s="136"/>
      <x:c r="I204" s="59" t="s">
        <x:v>16</x:v>
      </x:c>
    </x:row>
    <x:row r="205" spans="1:8" ht="13.5" customHeight="1">
      <x:c r="A205" s="124">
        <x:v>41</x:v>
      </x:c>
      <x:c r="B205" s="125" t="s">
        <x:v>60</x:v>
      </x:c>
      <x:c r="C205" s="86" t="s">
        <x:v>144</x:v>
      </x:c>
      <x:c r="D205" s="86" t="s">
        <x:v>104</x:v>
      </x:c>
      <x:c r="E205" s="87">
        <x:v>600</x:v>
      </x:c>
      <x:c r="F205" s="88" t="s">
        <x:v>107</x:v>
      </x:c>
      <x:c r="G205" s="89">
        <x:v>97</x:v>
      </x:c>
      <x:c r="H205" s="90"/>
    </x:row>
    <x:row r="206" spans="1:8" ht="13.5" customHeight="1">
      <x:c r="A206" s="133"/>
      <x:c r="B206" s="134"/>
      <x:c r="C206" s="134"/>
      <x:c r="D206" s="149"/>
      <x:c r="E206" s="150"/>
      <x:c r="F206" s="151" t="s">
        <x:v>118</x:v>
      </x:c>
      <x:c r="G206" s="152">
        <x:f>SUM(G205)</x:f>
        <x:v>97</x:v>
      </x:c>
      <x:c r="H206" s="136"/>
    </x:row>
    <x:row r="207" spans="1:8" ht="13.5" customHeight="1">
      <x:c r="A207" s="124">
        <x:v>42</x:v>
      </x:c>
      <x:c r="B207" s="125" t="s">
        <x:v>47</x:v>
      </x:c>
      <x:c r="C207" s="86" t="s">
        <x:v>157</x:v>
      </x:c>
      <x:c r="D207" s="86" t="s">
        <x:v>104</x:v>
      </x:c>
      <x:c r="E207" s="87">
        <x:v>600</x:v>
      </x:c>
      <x:c r="F207" s="88" t="s">
        <x:v>44</x:v>
      </x:c>
      <x:c r="G207" s="89">
        <x:v>82</x:v>
      </x:c>
      <x:c r="H207" s="90"/>
    </x:row>
    <x:row r="208" spans="1:8" ht="13.5" customHeight="1">
      <x:c r="A208" s="133"/>
      <x:c r="B208" s="134"/>
      <x:c r="C208" s="134"/>
      <x:c r="D208" s="149"/>
      <x:c r="E208" s="150"/>
      <x:c r="F208" s="151" t="s">
        <x:v>118</x:v>
      </x:c>
      <x:c r="G208" s="152">
        <x:f>SUM(G207)</x:f>
        <x:v>82</x:v>
      </x:c>
      <x:c r="H208" s="136"/>
    </x:row>
    <x:row r="209" spans="1:8" ht="13.5" customHeight="1">
      <x:c r="A209" s="124">
        <x:v>43</x:v>
      </x:c>
      <x:c r="B209" s="125" t="s">
        <x:v>109</x:v>
      </x:c>
      <x:c r="C209" s="86" t="s">
        <x:v>169</x:v>
      </x:c>
      <x:c r="D209" s="86" t="s">
        <x:v>104</x:v>
      </x:c>
      <x:c r="E209" s="87">
        <x:v>1800</x:v>
      </x:c>
      <x:c r="F209" s="88" t="s">
        <x:v>44</x:v>
      </x:c>
      <x:c r="G209" s="89">
        <x:v>50</x:v>
      </x:c>
      <x:c r="H209" s="90"/>
    </x:row>
    <x:row r="210" spans="1:8" ht="13.5" customHeight="1">
      <x:c r="A210" s="154"/>
      <x:c r="B210" s="155"/>
      <x:c r="C210" s="94"/>
      <x:c r="D210" s="94"/>
      <x:c r="E210" s="95"/>
      <x:c r="F210" s="144" t="s">
        <x:v>118</x:v>
      </x:c>
      <x:c r="G210" s="145">
        <x:f>SUM(G209)</x:f>
        <x:v>50</x:v>
      </x:c>
      <x:c r="H210" s="113"/>
    </x:row>
    <x:row r="211" spans="1:8" ht="13.5" customHeight="1">
      <x:c r="A211" s="158"/>
      <x:c r="B211" s="159"/>
      <x:c r="C211" s="149"/>
      <x:c r="D211" s="146" t="s">
        <x:v>116</x:v>
      </x:c>
      <x:c r="E211" s="120">
        <x:v>402</x:v>
      </x:c>
      <x:c r="F211" s="121" t="s">
        <x:v>30</x:v>
      </x:c>
      <x:c r="G211" s="122">
        <x:f>E211*15-20</x:f>
        <x:v>6010</x:v>
      </x:c>
      <x:c r="H211" s="136"/>
    </x:row>
    <x:row r="212" spans="1:8" ht="13.5" customHeight="1">
      <x:c r="A212" s="124">
        <x:v>44</x:v>
      </x:c>
      <x:c r="B212" s="125" t="s">
        <x:v>33</x:v>
      </x:c>
      <x:c r="C212" s="86" t="s">
        <x:v>159</x:v>
      </x:c>
      <x:c r="D212" s="86" t="s">
        <x:v>104</x:v>
      </x:c>
      <x:c r="E212" s="177">
        <x:v>1000</x:v>
      </x:c>
      <x:c r="F212" s="88" t="s">
        <x:v>44</x:v>
      </x:c>
      <x:c r="G212" s="89">
        <x:v>59</x:v>
      </x:c>
      <x:c r="H212" s="90"/>
    </x:row>
    <x:row r="213" spans="1:8" ht="13.5" customHeight="1">
      <x:c r="A213" s="129"/>
      <x:c r="B213" s="173"/>
      <x:c r="C213" s="130"/>
      <x:c r="D213" s="94"/>
      <x:c r="E213" s="178"/>
      <x:c r="F213" s="96" t="s">
        <x:v>24</x:v>
      </x:c>
      <x:c r="G213" s="97">
        <x:v>42</x:v>
      </x:c>
      <x:c r="H213" s="98"/>
    </x:row>
    <x:row r="214" spans="1:8" ht="13.5" customHeight="1">
      <x:c r="A214" s="129"/>
      <x:c r="B214" s="173"/>
      <x:c r="C214" s="130"/>
      <x:c r="D214" s="94"/>
      <x:c r="E214" s="178"/>
      <x:c r="F214" s="96" t="s">
        <x:v>41</x:v>
      </x:c>
      <x:c r="G214" s="97">
        <x:v>28</x:v>
      </x:c>
      <x:c r="H214" s="98"/>
    </x:row>
    <x:row r="215" spans="1:8" ht="13.5" customHeight="1">
      <x:c r="A215" s="129"/>
      <x:c r="B215" s="173"/>
      <x:c r="C215" s="130"/>
      <x:c r="D215" s="105"/>
      <x:c r="E215" s="179"/>
      <x:c r="F215" s="107" t="s">
        <x:v>118</x:v>
      </x:c>
      <x:c r="G215" s="108">
        <x:f>SUM(G212:G214)</x:f>
        <x:v>129</x:v>
      </x:c>
      <x:c r="H215" s="98"/>
    </x:row>
    <x:row r="216" spans="1:8" ht="13.5" customHeight="1">
      <x:c r="A216" s="133"/>
      <x:c r="B216" s="174"/>
      <x:c r="C216" s="134"/>
      <x:c r="D216" s="146" t="s">
        <x:v>116</x:v>
      </x:c>
      <x:c r="E216" s="120">
        <x:f>233-6</x:f>
        <x:v>227</x:v>
      </x:c>
      <x:c r="F216" s="121" t="s">
        <x:v>26</x:v>
      </x:c>
      <x:c r="G216" s="122">
        <x:f>E216*16</x:f>
        <x:v>3632</x:v>
      </x:c>
      <x:c r="H216" s="136"/>
    </x:row>
    <x:row r="217" spans="1:8" ht="13.5" customHeight="1">
      <x:c r="A217" s="124">
        <x:v>45</x:v>
      </x:c>
      <x:c r="B217" s="125" t="s">
        <x:v>48</x:v>
      </x:c>
      <x:c r="C217" s="86" t="s">
        <x:v>6</x:v>
      </x:c>
      <x:c r="D217" s="86" t="s">
        <x:v>104</x:v>
      </x:c>
      <x:c r="E217" s="87">
        <x:v>3700</x:v>
      </x:c>
      <x:c r="F217" s="88" t="s">
        <x:v>44</x:v>
      </x:c>
      <x:c r="G217" s="89">
        <x:v>482</x:v>
      </x:c>
      <x:c r="H217" s="90"/>
    </x:row>
    <x:row r="218" spans="1:8" ht="13.5" customHeight="1">
      <x:c r="A218" s="133"/>
      <x:c r="B218" s="134"/>
      <x:c r="C218" s="134"/>
      <x:c r="D218" s="149"/>
      <x:c r="E218" s="150"/>
      <x:c r="F218" s="151" t="s">
        <x:v>118</x:v>
      </x:c>
      <x:c r="G218" s="152">
        <x:f>SUM(G217)</x:f>
        <x:v>482</x:v>
      </x:c>
      <x:c r="H218" s="136"/>
    </x:row>
    <x:row r="219" spans="1:8" ht="13.5" customHeight="1">
      <x:c r="A219" s="124">
        <x:v>46</x:v>
      </x:c>
      <x:c r="B219" s="125" t="s">
        <x:v>15</x:v>
      </x:c>
      <x:c r="C219" s="86" t="s">
        <x:v>43</x:v>
      </x:c>
      <x:c r="D219" s="86" t="s">
        <x:v>104</x:v>
      </x:c>
      <x:c r="E219" s="87">
        <x:v>100</x:v>
      </x:c>
      <x:c r="F219" s="88" t="s">
        <x:v>44</x:v>
      </x:c>
      <x:c r="G219" s="89">
        <x:f>'[1]가로수'!G52</x:f>
        <x:v>52</x:v>
      </x:c>
      <x:c r="H219" s="90"/>
    </x:row>
    <x:row r="220" spans="1:8" ht="13.5" customHeight="1">
      <x:c r="A220" s="133"/>
      <x:c r="B220" s="134"/>
      <x:c r="C220" s="134"/>
      <x:c r="D220" s="149"/>
      <x:c r="E220" s="150"/>
      <x:c r="F220" s="151" t="s">
        <x:v>118</x:v>
      </x:c>
      <x:c r="G220" s="152">
        <x:f>SUM(G219)</x:f>
        <x:v>52</x:v>
      </x:c>
      <x:c r="H220" s="136"/>
    </x:row>
    <x:row r="221" spans="1:8" ht="13.5" customHeight="1">
      <x:c r="A221" s="124">
        <x:v>47</x:v>
      </x:c>
      <x:c r="B221" s="167" t="s">
        <x:v>75</x:v>
      </x:c>
      <x:c r="C221" s="86" t="s">
        <x:v>12</x:v>
      </x:c>
      <x:c r="D221" s="86" t="s">
        <x:v>104</x:v>
      </x:c>
      <x:c r="E221" s="87">
        <x:v>1400</x:v>
      </x:c>
      <x:c r="F221" s="88" t="s">
        <x:v>44</x:v>
      </x:c>
      <x:c r="G221" s="89">
        <x:v>316</x:v>
      </x:c>
      <x:c r="H221" s="90"/>
    </x:row>
    <x:row r="222" spans="1:8" ht="13.5" customHeight="1">
      <x:c r="A222" s="129"/>
      <x:c r="B222" s="130"/>
      <x:c r="C222" s="130"/>
      <x:c r="D222" s="94"/>
      <x:c r="E222" s="95"/>
      <x:c r="F222" s="96" t="s">
        <x:v>25</x:v>
      </x:c>
      <x:c r="G222" s="97">
        <x:v>217</x:v>
      </x:c>
      <x:c r="H222" s="98"/>
    </x:row>
    <x:row r="223" spans="1:8" ht="13.5" customHeight="1">
      <x:c r="A223" s="133"/>
      <x:c r="B223" s="134"/>
      <x:c r="C223" s="134"/>
      <x:c r="D223" s="149"/>
      <x:c r="E223" s="150"/>
      <x:c r="F223" s="151" t="s">
        <x:v>118</x:v>
      </x:c>
      <x:c r="G223" s="152">
        <x:f>SUM(G221:G222)</x:f>
        <x:v>533</x:v>
      </x:c>
      <x:c r="H223" s="136"/>
    </x:row>
    <x:row r="224" spans="1:8" ht="13.5" customHeight="1">
      <x:c r="A224" s="124">
        <x:v>48</x:v>
      </x:c>
      <x:c r="B224" s="188" t="s">
        <x:v>158</x:v>
      </x:c>
      <x:c r="C224" s="86" t="s">
        <x:v>150</x:v>
      </x:c>
      <x:c r="D224" s="86" t="s">
        <x:v>104</x:v>
      </x:c>
      <x:c r="E224" s="177">
        <x:v>800</x:v>
      </x:c>
      <x:c r="F224" s="88" t="s">
        <x:v>107</x:v>
      </x:c>
      <x:c r="G224" s="89">
        <x:v>360</x:v>
      </x:c>
      <x:c r="H224" s="90"/>
    </x:row>
    <x:row r="225" spans="1:8" ht="13.5" customHeight="1">
      <x:c r="A225" s="133"/>
      <x:c r="B225" s="174"/>
      <x:c r="C225" s="134"/>
      <x:c r="D225" s="149"/>
      <x:c r="E225" s="189"/>
      <x:c r="F225" s="151" t="s">
        <x:v>118</x:v>
      </x:c>
      <x:c r="G225" s="152">
        <x:f>SUM(G224)</x:f>
        <x:v>360</x:v>
      </x:c>
      <x:c r="H225" s="136"/>
    </x:row>
    <x:row r="226" spans="1:8" ht="13.5" customHeight="1">
      <x:c r="A226" s="124">
        <x:v>49</x:v>
      </x:c>
      <x:c r="B226" s="125" t="s">
        <x:v>59</x:v>
      </x:c>
      <x:c r="C226" s="86" t="s">
        <x:v>135</x:v>
      </x:c>
      <x:c r="D226" s="86" t="s">
        <x:v>104</x:v>
      </x:c>
      <x:c r="E226" s="177">
        <x:v>1000</x:v>
      </x:c>
      <x:c r="F226" s="126" t="s">
        <x:v>107</x:v>
      </x:c>
      <x:c r="G226" s="127">
        <x:v>73</x:v>
      </x:c>
      <x:c r="H226" s="128"/>
    </x:row>
    <x:row r="227" spans="1:8" ht="13.5" customHeight="1">
      <x:c r="A227" s="129"/>
      <x:c r="B227" s="130"/>
      <x:c r="C227" s="130"/>
      <x:c r="D227" s="94"/>
      <x:c r="E227" s="178"/>
      <x:c r="F227" s="96" t="s">
        <x:v>25</x:v>
      </x:c>
      <x:c r="G227" s="97">
        <x:v>134</x:v>
      </x:c>
      <x:c r="H227" s="98"/>
    </x:row>
    <x:row r="228" spans="1:8" ht="13.5" customHeight="1">
      <x:c r="A228" s="133"/>
      <x:c r="B228" s="134"/>
      <x:c r="C228" s="134"/>
      <x:c r="D228" s="149"/>
      <x:c r="E228" s="189"/>
      <x:c r="F228" s="151" t="s">
        <x:v>118</x:v>
      </x:c>
      <x:c r="G228" s="152">
        <x:f>SUM(G226:G227)</x:f>
        <x:v>207</x:v>
      </x:c>
      <x:c r="H228" s="136"/>
    </x:row>
    <x:row r="229" spans="1:8" ht="13.5" customHeight="1">
      <x:c r="A229" s="124">
        <x:v>50</x:v>
      </x:c>
      <x:c r="B229" s="125" t="s">
        <x:v>39</x:v>
      </x:c>
      <x:c r="C229" s="86" t="s">
        <x:v>67</x:v>
      </x:c>
      <x:c r="D229" s="86" t="s">
        <x:v>104</x:v>
      </x:c>
      <x:c r="E229" s="87">
        <x:v>2300</x:v>
      </x:c>
      <x:c r="F229" s="88" t="s">
        <x:v>24</x:v>
      </x:c>
      <x:c r="G229" s="89">
        <x:v>367</x:v>
      </x:c>
      <x:c r="H229" s="90"/>
    </x:row>
    <x:row r="230" spans="1:15" ht="13.5" customHeight="1">
      <x:c r="A230" s="129"/>
      <x:c r="B230" s="130"/>
      <x:c r="C230" s="130"/>
      <x:c r="D230" s="94"/>
      <x:c r="E230" s="95"/>
      <x:c r="F230" s="96" t="s">
        <x:v>107</x:v>
      </x:c>
      <x:c r="G230" s="97">
        <x:v>103</x:v>
      </x:c>
      <x:c r="H230" s="98"/>
      <x:c r="O230" s="153"/>
    </x:row>
    <x:row r="231" spans="1:8" ht="13.5" customHeight="1">
      <x:c r="A231" s="129"/>
      <x:c r="B231" s="130"/>
      <x:c r="C231" s="130"/>
      <x:c r="D231" s="105"/>
      <x:c r="E231" s="106"/>
      <x:c r="F231" s="107" t="s">
        <x:v>118</x:v>
      </x:c>
      <x:c r="G231" s="108">
        <x:f>SUM(G229:G230)</x:f>
        <x:v>470</x:v>
      </x:c>
      <x:c r="H231" s="98"/>
    </x:row>
    <x:row r="232" spans="1:8" ht="13.5" customHeight="1">
      <x:c r="A232" s="129"/>
      <x:c r="B232" s="130"/>
      <x:c r="C232" s="130"/>
      <x:c r="D232" s="146" t="s">
        <x:v>116</x:v>
      </x:c>
      <x:c r="E232" s="120">
        <x:v>690</x:v>
      </x:c>
      <x:c r="F232" s="121" t="s">
        <x:v>31</x:v>
      </x:c>
      <x:c r="G232" s="122">
        <x:f>E232*16</x:f>
        <x:v>11040</x:v>
      </x:c>
      <x:c r="H232" s="113"/>
    </x:row>
    <x:row r="233" spans="1:8" ht="13.5" customHeight="1">
      <x:c r="A233" s="133"/>
      <x:c r="B233" s="134"/>
      <x:c r="C233" s="134"/>
      <x:c r="D233" s="146" t="s">
        <x:v>116</x:v>
      </x:c>
      <x:c r="E233" s="120">
        <x:v>500</x:v>
      </x:c>
      <x:c r="F233" s="121" t="s">
        <x:v>26</x:v>
      </x:c>
      <x:c r="G233" s="122">
        <x:f>E233*16</x:f>
        <x:v>8000</x:v>
      </x:c>
      <x:c r="H233" s="136"/>
    </x:row>
    <x:row r="234" spans="1:9" ht="13.949999999999999">
      <x:c r="A234" s="124">
        <x:v>51</x:v>
      </x:c>
      <x:c r="B234" s="125" t="s">
        <x:v>65</x:v>
      </x:c>
      <x:c r="C234" s="86" t="s">
        <x:v>161</x:v>
      </x:c>
      <x:c r="D234" s="86" t="s">
        <x:v>104</x:v>
      </x:c>
      <x:c r="E234" s="87">
        <x:v>800</x:v>
      </x:c>
      <x:c r="F234" s="88" t="s">
        <x:v>20</x:v>
      </x:c>
      <x:c r="G234" s="89">
        <x:v>96</x:v>
      </x:c>
      <x:c r="H234" s="90"/>
      <x:c r="I234" s="190"/>
    </x:row>
    <x:row r="235" spans="1:9">
      <x:c r="A235" s="129"/>
      <x:c r="B235" s="130"/>
      <x:c r="C235" s="130"/>
      <x:c r="D235" s="105"/>
      <x:c r="E235" s="106"/>
      <x:c r="F235" s="107" t="s">
        <x:v>118</x:v>
      </x:c>
      <x:c r="G235" s="108">
        <x:f>SUM(G234:G234)</x:f>
        <x:v>96</x:v>
      </x:c>
      <x:c r="H235" s="98"/>
      <x:c r="I235" s="190"/>
    </x:row>
    <x:row r="236" spans="1:9" ht="13.949999999999999">
      <x:c r="A236" s="133"/>
      <x:c r="B236" s="134"/>
      <x:c r="C236" s="134"/>
      <x:c r="D236" s="146" t="s">
        <x:v>116</x:v>
      </x:c>
      <x:c r="E236" s="120">
        <x:v>760</x:v>
      </x:c>
      <x:c r="F236" s="121" t="s">
        <x:v>31</x:v>
      </x:c>
      <x:c r="G236" s="122">
        <x:f>E236*16</x:f>
        <x:v>12160</x:v>
      </x:c>
      <x:c r="H236" s="136"/>
      <x:c r="I236" s="190"/>
    </x:row>
    <x:row r="237" spans="1:8" ht="13.949999999999999">
      <x:c r="A237" s="124">
        <x:v>52</x:v>
      </x:c>
      <x:c r="B237" s="167" t="s">
        <x:v>34</x:v>
      </x:c>
      <x:c r="C237" s="86" t="s">
        <x:v>7</x:v>
      </x:c>
      <x:c r="D237" s="86" t="s">
        <x:v>104</x:v>
      </x:c>
      <x:c r="E237" s="87">
        <x:v>2500</x:v>
      </x:c>
      <x:c r="F237" s="88" t="s">
        <x:v>41</x:v>
      </x:c>
      <x:c r="G237" s="89">
        <x:v>449</x:v>
      </x:c>
      <x:c r="H237" s="90"/>
    </x:row>
    <x:row r="238" spans="1:8">
      <x:c r="A238" s="129"/>
      <x:c r="B238" s="173"/>
      <x:c r="C238" s="130"/>
      <x:c r="D238" s="105"/>
      <x:c r="E238" s="106"/>
      <x:c r="F238" s="107" t="s">
        <x:v>118</x:v>
      </x:c>
      <x:c r="G238" s="108">
        <x:f>SUM(G237:G237)</x:f>
        <x:v>449</x:v>
      </x:c>
      <x:c r="H238" s="98"/>
    </x:row>
    <x:row r="239" spans="1:8" ht="13.949999999999999">
      <x:c r="A239" s="133"/>
      <x:c r="B239" s="174"/>
      <x:c r="C239" s="134"/>
      <x:c r="D239" s="146" t="s">
        <x:v>116</x:v>
      </x:c>
      <x:c r="E239" s="120">
        <x:v>1015</x:v>
      </x:c>
      <x:c r="F239" s="121" t="s">
        <x:v>31</x:v>
      </x:c>
      <x:c r="G239" s="122">
        <x:f>E239*16</x:f>
        <x:v>16240</x:v>
      </x:c>
      <x:c r="H239" s="136"/>
    </x:row>
    <x:row r="242" spans="14:14">
      <x:c r="N242" s="91"/>
    </x:row>
    <x:row r="243" spans="14:14">
      <x:c r="N243" s="91"/>
    </x:row>
    <x:row r="244" spans="14:14">
      <x:c r="N244" s="91"/>
    </x:row>
    <x:row r="245" spans="14:14">
      <x:c r="N245" s="91"/>
    </x:row>
    <x:row r="246" spans="14:14">
      <x:c r="N246" s="91"/>
    </x:row>
    <x:row r="247" spans="14:14">
      <x:c r="N247" s="91"/>
    </x:row>
    <x:row r="248" spans="14:14">
      <x:c r="N248" s="91"/>
    </x:row>
  </x:sheetData>
  <x:autoFilter ref="G1:G249"/>
  <x:mergeCells count="269">
    <x:mergeCell ref="A1:H1"/>
    <x:mergeCell ref="A3:C4"/>
    <x:mergeCell ref="A5:A15"/>
    <x:mergeCell ref="B5:B15"/>
    <x:mergeCell ref="C5:C15"/>
    <x:mergeCell ref="D5:D11"/>
    <x:mergeCell ref="E5:E11"/>
    <x:mergeCell ref="D12:D15"/>
    <x:mergeCell ref="A16:A22"/>
    <x:mergeCell ref="B16:B22"/>
    <x:mergeCell ref="C16:C22"/>
    <x:mergeCell ref="D16:D19"/>
    <x:mergeCell ref="E16:E19"/>
    <x:mergeCell ref="D20:D22"/>
    <x:mergeCell ref="A23:A29"/>
    <x:mergeCell ref="B23:B29"/>
    <x:mergeCell ref="C23:C29"/>
    <x:mergeCell ref="D23:D26"/>
    <x:mergeCell ref="E23:E26"/>
    <x:mergeCell ref="D27:D29"/>
    <x:mergeCell ref="A30:A38"/>
    <x:mergeCell ref="B30:B38"/>
    <x:mergeCell ref="C30:C38"/>
    <x:mergeCell ref="D30:D34"/>
    <x:mergeCell ref="E30:E34"/>
    <x:mergeCell ref="D35:D38"/>
    <x:mergeCell ref="A39:A45"/>
    <x:mergeCell ref="B39:B45"/>
    <x:mergeCell ref="C39:C45"/>
    <x:mergeCell ref="D39:D44"/>
    <x:mergeCell ref="E39:E44"/>
    <x:mergeCell ref="A46:A54"/>
    <x:mergeCell ref="B46:B54"/>
    <x:mergeCell ref="C46:C54"/>
    <x:mergeCell ref="D46:D52"/>
    <x:mergeCell ref="E46:E52"/>
    <x:mergeCell ref="A55:A57"/>
    <x:mergeCell ref="B55:B57"/>
    <x:mergeCell ref="C55:C57"/>
    <x:mergeCell ref="D55:D57"/>
    <x:mergeCell ref="E55:E57"/>
    <x:mergeCell ref="A58:A65"/>
    <x:mergeCell ref="B58:B65"/>
    <x:mergeCell ref="C58:C65"/>
    <x:mergeCell ref="D58:D63"/>
    <x:mergeCell ref="E58:E63"/>
    <x:mergeCell ref="A66:A67"/>
    <x:mergeCell ref="B66:B67"/>
    <x:mergeCell ref="C66:C67"/>
    <x:mergeCell ref="D66:D67"/>
    <x:mergeCell ref="E66:E67"/>
    <x:mergeCell ref="A68:A70"/>
    <x:mergeCell ref="B68:B70"/>
    <x:mergeCell ref="C68:C70"/>
    <x:mergeCell ref="D68:D70"/>
    <x:mergeCell ref="E68:E70"/>
    <x:mergeCell ref="A71:A79"/>
    <x:mergeCell ref="B71:B79"/>
    <x:mergeCell ref="C71:C79"/>
    <x:mergeCell ref="D71:D76"/>
    <x:mergeCell ref="E71:E76"/>
    <x:mergeCell ref="A80:A82"/>
    <x:mergeCell ref="B80:B82"/>
    <x:mergeCell ref="C80:C82"/>
    <x:mergeCell ref="D80:D81"/>
    <x:mergeCell ref="E80:E81"/>
    <x:mergeCell ref="A83:A86"/>
    <x:mergeCell ref="B83:B86"/>
    <x:mergeCell ref="C83:C86"/>
    <x:mergeCell ref="D83:D85"/>
    <x:mergeCell ref="E83:E85"/>
    <x:mergeCell ref="A87:A88"/>
    <x:mergeCell ref="B87:B88"/>
    <x:mergeCell ref="C87:C88"/>
    <x:mergeCell ref="D87:D88"/>
    <x:mergeCell ref="E87:E88"/>
    <x:mergeCell ref="A89:A91"/>
    <x:mergeCell ref="B89:B91"/>
    <x:mergeCell ref="C89:C91"/>
    <x:mergeCell ref="D89:D91"/>
    <x:mergeCell ref="E89:E91"/>
    <x:mergeCell ref="A92:A94"/>
    <x:mergeCell ref="B92:B94"/>
    <x:mergeCell ref="C92:C94"/>
    <x:mergeCell ref="D92:D94"/>
    <x:mergeCell ref="E92:E94"/>
    <x:mergeCell ref="A95:A99"/>
    <x:mergeCell ref="B95:B99"/>
    <x:mergeCell ref="C95:C99"/>
    <x:mergeCell ref="D95:D97"/>
    <x:mergeCell ref="E95:E97"/>
    <x:mergeCell ref="A100:A106"/>
    <x:mergeCell ref="B100:B106"/>
    <x:mergeCell ref="C100:C106"/>
    <x:mergeCell ref="D100:D104"/>
    <x:mergeCell ref="E100:E104"/>
    <x:mergeCell ref="D105:D106"/>
    <x:mergeCell ref="A107:A111"/>
    <x:mergeCell ref="B107:B111"/>
    <x:mergeCell ref="C107:C111"/>
    <x:mergeCell ref="D107:D109"/>
    <x:mergeCell ref="E107:E109"/>
    <x:mergeCell ref="A112:A116"/>
    <x:mergeCell ref="B112:B116"/>
    <x:mergeCell ref="C112:C116"/>
    <x:mergeCell ref="D112:D115"/>
    <x:mergeCell ref="E112:E115"/>
    <x:mergeCell ref="A117:A120"/>
    <x:mergeCell ref="B117:B120"/>
    <x:mergeCell ref="C117:C120"/>
    <x:mergeCell ref="D117:D120"/>
    <x:mergeCell ref="E117:E120"/>
    <x:mergeCell ref="A121:A123"/>
    <x:mergeCell ref="B121:B123"/>
    <x:mergeCell ref="C121:C123"/>
    <x:mergeCell ref="D121:D122"/>
    <x:mergeCell ref="E121:E122"/>
    <x:mergeCell ref="A124:A128"/>
    <x:mergeCell ref="B124:B128"/>
    <x:mergeCell ref="C124:C128"/>
    <x:mergeCell ref="D124:D127"/>
    <x:mergeCell ref="E124:E127"/>
    <x:mergeCell ref="A129:A132"/>
    <x:mergeCell ref="B129:B132"/>
    <x:mergeCell ref="C129:C132"/>
    <x:mergeCell ref="D129:D132"/>
    <x:mergeCell ref="E129:E132"/>
    <x:mergeCell ref="A133:A138"/>
    <x:mergeCell ref="B133:B138"/>
    <x:mergeCell ref="C133:C138"/>
    <x:mergeCell ref="D133:D137"/>
    <x:mergeCell ref="E133:E137"/>
    <x:mergeCell ref="A139:A141"/>
    <x:mergeCell ref="B139:B141"/>
    <x:mergeCell ref="C139:C141"/>
    <x:mergeCell ref="D139:D141"/>
    <x:mergeCell ref="E139:E141"/>
    <x:mergeCell ref="A142:A146"/>
    <x:mergeCell ref="B142:B146"/>
    <x:mergeCell ref="C142:C146"/>
    <x:mergeCell ref="D142:D144"/>
    <x:mergeCell ref="E142:E144"/>
    <x:mergeCell ref="D145:D146"/>
    <x:mergeCell ref="A147:A148"/>
    <x:mergeCell ref="B147:B148"/>
    <x:mergeCell ref="C147:C148"/>
    <x:mergeCell ref="D147:D148"/>
    <x:mergeCell ref="E147:E148"/>
    <x:mergeCell ref="A149:A150"/>
    <x:mergeCell ref="B149:B150"/>
    <x:mergeCell ref="C149:C150"/>
    <x:mergeCell ref="D149:D150"/>
    <x:mergeCell ref="E149:E150"/>
    <x:mergeCell ref="A151:A163"/>
    <x:mergeCell ref="B151:B163"/>
    <x:mergeCell ref="C151:C163"/>
    <x:mergeCell ref="D151:D158"/>
    <x:mergeCell ref="E151:E158"/>
    <x:mergeCell ref="A164:A166"/>
    <x:mergeCell ref="B164:B166"/>
    <x:mergeCell ref="C164:C166"/>
    <x:mergeCell ref="D164:D166"/>
    <x:mergeCell ref="E164:E166"/>
    <x:mergeCell ref="A167:A177"/>
    <x:mergeCell ref="B167:B177"/>
    <x:mergeCell ref="C167:C177"/>
    <x:mergeCell ref="D167:D172"/>
    <x:mergeCell ref="E167:E172"/>
    <x:mergeCell ref="A178:A180"/>
    <x:mergeCell ref="B178:B180"/>
    <x:mergeCell ref="C178:C180"/>
    <x:mergeCell ref="D178:D180"/>
    <x:mergeCell ref="E178:E180"/>
    <x:mergeCell ref="A181:A184"/>
    <x:mergeCell ref="B181:B184"/>
    <x:mergeCell ref="C181:C184"/>
    <x:mergeCell ref="D181:D182"/>
    <x:mergeCell ref="E181:E182"/>
    <x:mergeCell ref="A185:A186"/>
    <x:mergeCell ref="B185:B186"/>
    <x:mergeCell ref="C185:C186"/>
    <x:mergeCell ref="D185:D186"/>
    <x:mergeCell ref="E185:E186"/>
    <x:mergeCell ref="A187:A189"/>
    <x:mergeCell ref="B187:B189"/>
    <x:mergeCell ref="C187:C189"/>
    <x:mergeCell ref="D187:D189"/>
    <x:mergeCell ref="E187:E189"/>
    <x:mergeCell ref="A190:A193"/>
    <x:mergeCell ref="B190:B193"/>
    <x:mergeCell ref="C190:C193"/>
    <x:mergeCell ref="D190:D193"/>
    <x:mergeCell ref="E190:E193"/>
    <x:mergeCell ref="A194:A196"/>
    <x:mergeCell ref="B194:B196"/>
    <x:mergeCell ref="C194:C196"/>
    <x:mergeCell ref="D194:D196"/>
    <x:mergeCell ref="E194:E196"/>
    <x:mergeCell ref="A197:A198"/>
    <x:mergeCell ref="B197:B198"/>
    <x:mergeCell ref="C197:C198"/>
    <x:mergeCell ref="D197:D198"/>
    <x:mergeCell ref="E197:E198"/>
    <x:mergeCell ref="A199:A204"/>
    <x:mergeCell ref="B199:B204"/>
    <x:mergeCell ref="C199:C204"/>
    <x:mergeCell ref="D199:D202"/>
    <x:mergeCell ref="E199:E202"/>
    <x:mergeCell ref="D203:D204"/>
    <x:mergeCell ref="A205:A206"/>
    <x:mergeCell ref="B205:B206"/>
    <x:mergeCell ref="C205:C206"/>
    <x:mergeCell ref="D205:D206"/>
    <x:mergeCell ref="E205:E206"/>
    <x:mergeCell ref="A207:A208"/>
    <x:mergeCell ref="B207:B208"/>
    <x:mergeCell ref="C207:C208"/>
    <x:mergeCell ref="D207:D208"/>
    <x:mergeCell ref="E207:E208"/>
    <x:mergeCell ref="A209:A211"/>
    <x:mergeCell ref="B209:B211"/>
    <x:mergeCell ref="C209:C211"/>
    <x:mergeCell ref="D209:D210"/>
    <x:mergeCell ref="E209:E210"/>
    <x:mergeCell ref="A212:A216"/>
    <x:mergeCell ref="B212:B216"/>
    <x:mergeCell ref="C212:C216"/>
    <x:mergeCell ref="D212:D215"/>
    <x:mergeCell ref="E212:E215"/>
    <x:mergeCell ref="A217:A218"/>
    <x:mergeCell ref="B217:B218"/>
    <x:mergeCell ref="C217:C218"/>
    <x:mergeCell ref="D217:D218"/>
    <x:mergeCell ref="E217:E218"/>
    <x:mergeCell ref="A219:A220"/>
    <x:mergeCell ref="B219:B220"/>
    <x:mergeCell ref="C219:C220"/>
    <x:mergeCell ref="D219:D220"/>
    <x:mergeCell ref="E219:E220"/>
    <x:mergeCell ref="A221:A223"/>
    <x:mergeCell ref="B221:B223"/>
    <x:mergeCell ref="C221:C223"/>
    <x:mergeCell ref="D221:D223"/>
    <x:mergeCell ref="E221:E223"/>
    <x:mergeCell ref="A224:A225"/>
    <x:mergeCell ref="B224:B225"/>
    <x:mergeCell ref="C224:C225"/>
    <x:mergeCell ref="D224:D225"/>
    <x:mergeCell ref="E224:E225"/>
    <x:mergeCell ref="A226:A228"/>
    <x:mergeCell ref="B226:B228"/>
    <x:mergeCell ref="C226:C228"/>
    <x:mergeCell ref="D226:D228"/>
    <x:mergeCell ref="E226:E228"/>
    <x:mergeCell ref="A229:A233"/>
    <x:mergeCell ref="B229:B233"/>
    <x:mergeCell ref="C229:C233"/>
    <x:mergeCell ref="D229:D231"/>
    <x:mergeCell ref="E229:E231"/>
    <x:mergeCell ref="A234:A236"/>
    <x:mergeCell ref="B234:B236"/>
    <x:mergeCell ref="C234:C236"/>
    <x:mergeCell ref="D234:D235"/>
    <x:mergeCell ref="E234:E235"/>
    <x:mergeCell ref="A237:A239"/>
    <x:mergeCell ref="B237:B239"/>
    <x:mergeCell ref="C237:C239"/>
    <x:mergeCell ref="D237:D238"/>
    <x:mergeCell ref="E237:E238"/>
  </x:mergeCells>
  <x:hyperlinks>
    <x:hyperlink ref="B224:B224" r:id="rId1"/>
  </x:hyperlinks>
  <x:pageMargins left="0.7086111307144165" right="0.23597222566604614" top="0.74750000238418579" bottom="0.46986111998558044" header="0.31486111879348755" footer="0.31486111879348755"/>
  <x:pageSetup paperSize="9" scale="78" firstPageNumber="1" fitToWidth="1" fitToHeight="1" orientation="portrait" usePrinterDefaults="1" blackAndWhite="0" draft="0" useFirstPageNumber="0" horizontalDpi="600" verticalDpi="600" copies="1"/>
  <x:rowBreaks count="3" manualBreakCount="3">
    <x:brk id="80" min="0" max="1048575" man="1" pt="0"/>
    <x:brk id="149" min="0" max="1048575" man="1" pt="0"/>
    <x:brk id="224" min="0" max="1048575" man="1" pt="0"/>
  </x:rowBreaks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가로수</vt:lpstr>
      <vt:lpstr>가로수 및 수벽</vt:lpstr>
    </vt:vector>
  </ep:TitlesOfParts>
  <ep:TotalTime>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2025-02-03T02:48:19.985</dcterms:created>
  <dcterms:modified xsi:type="dcterms:W3CDTF">2025-02-03T04:07:23.829</dcterms:modified>
  <cp:version>1100.0100.01</cp:version>
</cp:coreProperties>
</file>