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이혜지\0 정보공표목록\2025\11월\"/>
    </mc:Choice>
  </mc:AlternateContent>
  <bookViews>
    <workbookView xWindow="0" yWindow="0" windowWidth="28800" windowHeight="11265" tabRatio="599"/>
  </bookViews>
  <sheets>
    <sheet name="표지 및 목차" sheetId="71" r:id="rId1"/>
    <sheet name="수거량" sheetId="110" r:id="rId2"/>
    <sheet name="대행료" sheetId="111" r:id="rId3"/>
  </sheets>
  <externalReferences>
    <externalReference r:id="rId4"/>
  </externalReferences>
  <definedNames>
    <definedName name="DATA" localSheetId="2">#REF!,#REF!,#REF!,#REF!,#REF!,#REF!,#REF!,#REF!,#REF!,#REF!,#REF!,#REF!,#REF!,#REF!,#REF!</definedName>
    <definedName name="DATA" localSheetId="1">#REF!,#REF!,#REF!,#REF!,#REF!,#REF!,#REF!,#REF!,#REF!,#REF!,#REF!,#REF!,#REF!,#REF!,#REF!</definedName>
    <definedName name="DATA">#REF!,#REF!,#REF!,#REF!,#REF!,#REF!,#REF!,#REF!,#REF!,#REF!,#REF!,#REF!,#REF!,#REF!,#REF!</definedName>
    <definedName name="_xlnm.Print_Area" localSheetId="2">대행료!$B$1:$X$46</definedName>
    <definedName name="_xlnm.Print_Area" localSheetId="0">'표지 및 목차'!$A$1:$M$19</definedName>
  </definedNames>
  <calcPr calcId="152511"/>
</workbook>
</file>

<file path=xl/calcChain.xml><?xml version="1.0" encoding="utf-8"?>
<calcChain xmlns="http://schemas.openxmlformats.org/spreadsheetml/2006/main">
  <c r="W46" i="111" l="1"/>
  <c r="T46" i="111"/>
  <c r="Q46" i="111"/>
  <c r="N46" i="111"/>
  <c r="K46" i="111"/>
  <c r="H46" i="111"/>
  <c r="D46" i="111"/>
  <c r="E46" i="111" s="1"/>
  <c r="T45" i="111"/>
  <c r="Q45" i="111"/>
  <c r="N45" i="111"/>
  <c r="K45" i="111"/>
  <c r="H45" i="111"/>
  <c r="D45" i="111"/>
  <c r="E45" i="111" s="1"/>
  <c r="T44" i="111"/>
  <c r="Q44" i="111"/>
  <c r="N44" i="111"/>
  <c r="K44" i="111"/>
  <c r="H44" i="111"/>
  <c r="D44" i="111"/>
  <c r="E44" i="111" s="1"/>
  <c r="W43" i="111"/>
  <c r="T43" i="111"/>
  <c r="Q43" i="111"/>
  <c r="N43" i="111"/>
  <c r="K43" i="111"/>
  <c r="H43" i="111"/>
  <c r="D43" i="111"/>
  <c r="E43" i="111" s="1"/>
  <c r="T42" i="111"/>
  <c r="Q42" i="111"/>
  <c r="N42" i="111"/>
  <c r="K42" i="111"/>
  <c r="H42" i="111"/>
  <c r="E42" i="111"/>
  <c r="D42" i="111"/>
  <c r="T41" i="111"/>
  <c r="Q41" i="111"/>
  <c r="N41" i="111"/>
  <c r="K41" i="111"/>
  <c r="H41" i="111"/>
  <c r="D41" i="111"/>
  <c r="E41" i="111" s="1"/>
  <c r="W40" i="111"/>
  <c r="T40" i="111"/>
  <c r="Q40" i="111"/>
  <c r="N40" i="111"/>
  <c r="K40" i="111"/>
  <c r="H40" i="111"/>
  <c r="D40" i="111"/>
  <c r="E40" i="111" s="1"/>
  <c r="T39" i="111"/>
  <c r="Q39" i="111"/>
  <c r="N39" i="111"/>
  <c r="K39" i="111"/>
  <c r="H39" i="111"/>
  <c r="D39" i="111"/>
  <c r="E39" i="111" s="1"/>
  <c r="T38" i="111"/>
  <c r="Q38" i="111"/>
  <c r="N38" i="111"/>
  <c r="K38" i="111"/>
  <c r="H38" i="111"/>
  <c r="D38" i="111"/>
  <c r="E38" i="111" s="1"/>
  <c r="W37" i="111"/>
  <c r="T37" i="111"/>
  <c r="Q37" i="111"/>
  <c r="N37" i="111"/>
  <c r="K37" i="111"/>
  <c r="H37" i="111"/>
  <c r="D37" i="111"/>
  <c r="E37" i="111" s="1"/>
  <c r="T36" i="111"/>
  <c r="Q36" i="111"/>
  <c r="N36" i="111"/>
  <c r="K36" i="111"/>
  <c r="H36" i="111"/>
  <c r="E36" i="111"/>
  <c r="D36" i="111"/>
  <c r="T35" i="111"/>
  <c r="Q35" i="111"/>
  <c r="N35" i="111"/>
  <c r="K35" i="111"/>
  <c r="H35" i="111"/>
  <c r="D35" i="111"/>
  <c r="E35" i="111" s="1"/>
  <c r="W34" i="111"/>
  <c r="T34" i="111"/>
  <c r="Q34" i="111"/>
  <c r="N34" i="111"/>
  <c r="K34" i="111"/>
  <c r="H34" i="111"/>
  <c r="D34" i="111"/>
  <c r="E34" i="111" s="1"/>
  <c r="T33" i="111"/>
  <c r="Q33" i="111"/>
  <c r="N33" i="111"/>
  <c r="K33" i="111"/>
  <c r="H33" i="111"/>
  <c r="D33" i="111"/>
  <c r="E33" i="111" s="1"/>
  <c r="T32" i="111"/>
  <c r="Q32" i="111"/>
  <c r="N32" i="111"/>
  <c r="K32" i="111"/>
  <c r="H32" i="111"/>
  <c r="D32" i="111"/>
  <c r="E32" i="111" s="1"/>
  <c r="W31" i="111"/>
  <c r="T31" i="111"/>
  <c r="Q31" i="111"/>
  <c r="N31" i="111"/>
  <c r="K31" i="111"/>
  <c r="H31" i="111"/>
  <c r="D31" i="111"/>
  <c r="E31" i="111" s="1"/>
  <c r="T30" i="111"/>
  <c r="Q30" i="111"/>
  <c r="N30" i="111"/>
  <c r="K30" i="111"/>
  <c r="H30" i="111"/>
  <c r="D30" i="111"/>
  <c r="E30" i="111" s="1"/>
  <c r="T29" i="111"/>
  <c r="Q29" i="111"/>
  <c r="N29" i="111"/>
  <c r="K29" i="111"/>
  <c r="H29" i="111"/>
  <c r="D29" i="111"/>
  <c r="E29" i="111" s="1"/>
  <c r="W28" i="111"/>
  <c r="T28" i="111"/>
  <c r="Q28" i="111"/>
  <c r="N28" i="111"/>
  <c r="K28" i="111"/>
  <c r="H28" i="111"/>
  <c r="D28" i="111"/>
  <c r="E28" i="111" s="1"/>
  <c r="T27" i="111"/>
  <c r="Q27" i="111"/>
  <c r="N27" i="111"/>
  <c r="K27" i="111"/>
  <c r="H27" i="111"/>
  <c r="D27" i="111"/>
  <c r="E27" i="111" s="1"/>
  <c r="T26" i="111"/>
  <c r="Q26" i="111"/>
  <c r="N26" i="111"/>
  <c r="K26" i="111"/>
  <c r="H26" i="111"/>
  <c r="D26" i="111"/>
  <c r="E26" i="111" s="1"/>
  <c r="W25" i="111"/>
  <c r="T25" i="111"/>
  <c r="Q25" i="111"/>
  <c r="N25" i="111"/>
  <c r="K25" i="111"/>
  <c r="H25" i="111"/>
  <c r="D25" i="111"/>
  <c r="E25" i="111" s="1"/>
  <c r="T24" i="111"/>
  <c r="Q24" i="111"/>
  <c r="N24" i="111"/>
  <c r="K24" i="111"/>
  <c r="H24" i="111"/>
  <c r="E24" i="111"/>
  <c r="D24" i="111"/>
  <c r="T23" i="111"/>
  <c r="Q23" i="111"/>
  <c r="N23" i="111"/>
  <c r="K23" i="111"/>
  <c r="H23" i="111"/>
  <c r="D23" i="111"/>
  <c r="E23" i="111" s="1"/>
  <c r="W22" i="111"/>
  <c r="T22" i="111"/>
  <c r="Q22" i="111"/>
  <c r="N22" i="111"/>
  <c r="K22" i="111"/>
  <c r="H22" i="111"/>
  <c r="E22" i="111"/>
  <c r="D22" i="111"/>
  <c r="AC21" i="111"/>
  <c r="T21" i="111"/>
  <c r="Q21" i="111"/>
  <c r="N21" i="111"/>
  <c r="K21" i="111"/>
  <c r="H21" i="111"/>
  <c r="D21" i="111"/>
  <c r="E21" i="111" s="1"/>
  <c r="T20" i="111"/>
  <c r="Q20" i="111"/>
  <c r="N20" i="111"/>
  <c r="K20" i="111"/>
  <c r="H20" i="111"/>
  <c r="D20" i="111"/>
  <c r="E20" i="111" s="1"/>
  <c r="W19" i="111"/>
  <c r="T19" i="111"/>
  <c r="Q19" i="111"/>
  <c r="N19" i="111"/>
  <c r="K19" i="111"/>
  <c r="H19" i="111"/>
  <c r="D19" i="111"/>
  <c r="E19" i="111" s="1"/>
  <c r="AC18" i="111"/>
  <c r="T18" i="111"/>
  <c r="Q18" i="111"/>
  <c r="N18" i="111"/>
  <c r="K18" i="111"/>
  <c r="H18" i="111"/>
  <c r="D18" i="111"/>
  <c r="E18" i="111" s="1"/>
  <c r="T17" i="111"/>
  <c r="Q17" i="111"/>
  <c r="N17" i="111"/>
  <c r="K17" i="111"/>
  <c r="H17" i="111"/>
  <c r="D17" i="111"/>
  <c r="E17" i="111" s="1"/>
  <c r="W16" i="111"/>
  <c r="T16" i="111"/>
  <c r="Q16" i="111"/>
  <c r="N16" i="111"/>
  <c r="K16" i="111"/>
  <c r="H16" i="111"/>
  <c r="D16" i="111"/>
  <c r="E16" i="111" s="1"/>
  <c r="T15" i="111"/>
  <c r="Q15" i="111"/>
  <c r="N15" i="111"/>
  <c r="K15" i="111"/>
  <c r="H15" i="111"/>
  <c r="E15" i="111"/>
  <c r="D15" i="111"/>
  <c r="T14" i="111"/>
  <c r="Q14" i="111"/>
  <c r="N14" i="111"/>
  <c r="K14" i="111"/>
  <c r="H14" i="111"/>
  <c r="D14" i="111"/>
  <c r="E14" i="111" s="1"/>
  <c r="W13" i="111"/>
  <c r="T13" i="111"/>
  <c r="Q13" i="111"/>
  <c r="N13" i="111"/>
  <c r="K13" i="111"/>
  <c r="H13" i="111"/>
  <c r="D13" i="111"/>
  <c r="E13" i="111" s="1"/>
  <c r="T12" i="111"/>
  <c r="Q12" i="111"/>
  <c r="N12" i="111"/>
  <c r="K12" i="111"/>
  <c r="H12" i="111"/>
  <c r="D12" i="111"/>
  <c r="D9" i="111" s="1"/>
  <c r="E9" i="111" s="1"/>
  <c r="T11" i="111"/>
  <c r="Q11" i="111"/>
  <c r="N11" i="111"/>
  <c r="K11" i="111"/>
  <c r="H11" i="111"/>
  <c r="D11" i="111"/>
  <c r="E11" i="111" s="1"/>
  <c r="X10" i="111"/>
  <c r="V10" i="111"/>
  <c r="V7" i="111" s="1"/>
  <c r="U10" i="111"/>
  <c r="S10" i="111"/>
  <c r="T10" i="111" s="1"/>
  <c r="R10" i="111"/>
  <c r="P10" i="111"/>
  <c r="Q10" i="111" s="1"/>
  <c r="O10" i="111"/>
  <c r="M10" i="111"/>
  <c r="N10" i="111" s="1"/>
  <c r="L10" i="111"/>
  <c r="J10" i="111"/>
  <c r="K10" i="111" s="1"/>
  <c r="I10" i="111"/>
  <c r="G10" i="111"/>
  <c r="H10" i="111" s="1"/>
  <c r="F10" i="111"/>
  <c r="U9" i="111"/>
  <c r="S9" i="111"/>
  <c r="T9" i="111" s="1"/>
  <c r="R9" i="111"/>
  <c r="P9" i="111"/>
  <c r="Q9" i="111" s="1"/>
  <c r="O9" i="111"/>
  <c r="M9" i="111"/>
  <c r="N9" i="111" s="1"/>
  <c r="L9" i="111"/>
  <c r="J9" i="111"/>
  <c r="K9" i="111" s="1"/>
  <c r="I9" i="111"/>
  <c r="G9" i="111"/>
  <c r="H9" i="111" s="1"/>
  <c r="F9" i="111"/>
  <c r="U8" i="111"/>
  <c r="U7" i="111" s="1"/>
  <c r="S8" i="111"/>
  <c r="S7" i="111" s="1"/>
  <c r="T7" i="111" s="1"/>
  <c r="R8" i="111"/>
  <c r="P8" i="111"/>
  <c r="Q8" i="111" s="1"/>
  <c r="O8" i="111"/>
  <c r="O7" i="111" s="1"/>
  <c r="M8" i="111"/>
  <c r="N8" i="111" s="1"/>
  <c r="L8" i="111"/>
  <c r="J8" i="111"/>
  <c r="J7" i="111" s="1"/>
  <c r="K7" i="111" s="1"/>
  <c r="I8" i="111"/>
  <c r="I7" i="111" s="1"/>
  <c r="G8" i="111"/>
  <c r="G7" i="111" s="1"/>
  <c r="H7" i="111" s="1"/>
  <c r="F8" i="111"/>
  <c r="X7" i="111"/>
  <c r="R7" i="111"/>
  <c r="P7" i="111"/>
  <c r="Q7" i="111" s="1"/>
  <c r="L7" i="111"/>
  <c r="F7" i="111"/>
  <c r="T49" i="110"/>
  <c r="Q49" i="110"/>
  <c r="N49" i="110"/>
  <c r="K49" i="110"/>
  <c r="H49" i="110"/>
  <c r="S45" i="110"/>
  <c r="P45" i="110"/>
  <c r="M45" i="110"/>
  <c r="J45" i="110"/>
  <c r="G45" i="110"/>
  <c r="C45" i="110"/>
  <c r="D45" i="110" s="1"/>
  <c r="S44" i="110"/>
  <c r="P44" i="110"/>
  <c r="M44" i="110"/>
  <c r="J44" i="110"/>
  <c r="G44" i="110"/>
  <c r="C44" i="110"/>
  <c r="D44" i="110" s="1"/>
  <c r="S43" i="110"/>
  <c r="P43" i="110"/>
  <c r="M43" i="110"/>
  <c r="J43" i="110"/>
  <c r="G43" i="110"/>
  <c r="C43" i="110"/>
  <c r="D43" i="110" s="1"/>
  <c r="S42" i="110"/>
  <c r="P42" i="110"/>
  <c r="M42" i="110"/>
  <c r="J42" i="110"/>
  <c r="G42" i="110"/>
  <c r="D42" i="110"/>
  <c r="C42" i="110"/>
  <c r="S41" i="110"/>
  <c r="P41" i="110"/>
  <c r="M41" i="110"/>
  <c r="J41" i="110"/>
  <c r="G41" i="110"/>
  <c r="C41" i="110"/>
  <c r="D41" i="110" s="1"/>
  <c r="S40" i="110"/>
  <c r="P40" i="110"/>
  <c r="M40" i="110"/>
  <c r="J40" i="110"/>
  <c r="G40" i="110"/>
  <c r="C40" i="110"/>
  <c r="D40" i="110" s="1"/>
  <c r="S39" i="110"/>
  <c r="P39" i="110"/>
  <c r="M39" i="110"/>
  <c r="J39" i="110"/>
  <c r="G39" i="110"/>
  <c r="C39" i="110"/>
  <c r="D39" i="110" s="1"/>
  <c r="S38" i="110"/>
  <c r="P38" i="110"/>
  <c r="M38" i="110"/>
  <c r="J38" i="110"/>
  <c r="G38" i="110"/>
  <c r="D38" i="110"/>
  <c r="C38" i="110"/>
  <c r="S37" i="110"/>
  <c r="P37" i="110"/>
  <c r="M37" i="110"/>
  <c r="J37" i="110"/>
  <c r="G37" i="110"/>
  <c r="C37" i="110"/>
  <c r="D37" i="110" s="1"/>
  <c r="S36" i="110"/>
  <c r="P36" i="110"/>
  <c r="M36" i="110"/>
  <c r="J36" i="110"/>
  <c r="G36" i="110"/>
  <c r="C36" i="110"/>
  <c r="D36" i="110" s="1"/>
  <c r="S35" i="110"/>
  <c r="P35" i="110"/>
  <c r="M35" i="110"/>
  <c r="J35" i="110"/>
  <c r="G35" i="110"/>
  <c r="C35" i="110"/>
  <c r="D35" i="110" s="1"/>
  <c r="S34" i="110"/>
  <c r="P34" i="110"/>
  <c r="M34" i="110"/>
  <c r="J34" i="110"/>
  <c r="G34" i="110"/>
  <c r="C34" i="110"/>
  <c r="D34" i="110" s="1"/>
  <c r="S33" i="110"/>
  <c r="P33" i="110"/>
  <c r="M33" i="110"/>
  <c r="J33" i="110"/>
  <c r="G33" i="110"/>
  <c r="C33" i="110"/>
  <c r="D33" i="110" s="1"/>
  <c r="S32" i="110"/>
  <c r="P32" i="110"/>
  <c r="M32" i="110"/>
  <c r="J32" i="110"/>
  <c r="G32" i="110"/>
  <c r="C32" i="110"/>
  <c r="D32" i="110" s="1"/>
  <c r="S31" i="110"/>
  <c r="P31" i="110"/>
  <c r="M31" i="110"/>
  <c r="J31" i="110"/>
  <c r="G31" i="110"/>
  <c r="C31" i="110"/>
  <c r="D31" i="110" s="1"/>
  <c r="S30" i="110"/>
  <c r="P30" i="110"/>
  <c r="M30" i="110"/>
  <c r="J30" i="110"/>
  <c r="G30" i="110"/>
  <c r="D30" i="110"/>
  <c r="C30" i="110"/>
  <c r="S29" i="110"/>
  <c r="P29" i="110"/>
  <c r="M29" i="110"/>
  <c r="J29" i="110"/>
  <c r="G29" i="110"/>
  <c r="C29" i="110"/>
  <c r="D29" i="110" s="1"/>
  <c r="S28" i="110"/>
  <c r="P28" i="110"/>
  <c r="M28" i="110"/>
  <c r="J28" i="110"/>
  <c r="G28" i="110"/>
  <c r="C28" i="110"/>
  <c r="D28" i="110" s="1"/>
  <c r="S27" i="110"/>
  <c r="P27" i="110"/>
  <c r="M27" i="110"/>
  <c r="J27" i="110"/>
  <c r="G27" i="110"/>
  <c r="C27" i="110"/>
  <c r="D27" i="110" s="1"/>
  <c r="S26" i="110"/>
  <c r="P26" i="110"/>
  <c r="M26" i="110"/>
  <c r="J26" i="110"/>
  <c r="G26" i="110"/>
  <c r="D26" i="110"/>
  <c r="C26" i="110"/>
  <c r="S25" i="110"/>
  <c r="P25" i="110"/>
  <c r="M25" i="110"/>
  <c r="J25" i="110"/>
  <c r="G25" i="110"/>
  <c r="C25" i="110"/>
  <c r="D25" i="110" s="1"/>
  <c r="S24" i="110"/>
  <c r="P24" i="110"/>
  <c r="M24" i="110"/>
  <c r="J24" i="110"/>
  <c r="G24" i="110"/>
  <c r="C24" i="110"/>
  <c r="D24" i="110" s="1"/>
  <c r="S23" i="110"/>
  <c r="P23" i="110"/>
  <c r="M23" i="110"/>
  <c r="J23" i="110"/>
  <c r="G23" i="110"/>
  <c r="C23" i="110"/>
  <c r="D23" i="110" s="1"/>
  <c r="S22" i="110"/>
  <c r="P22" i="110"/>
  <c r="M22" i="110"/>
  <c r="J22" i="110"/>
  <c r="G22" i="110"/>
  <c r="C22" i="110"/>
  <c r="D22" i="110" s="1"/>
  <c r="S21" i="110"/>
  <c r="P21" i="110"/>
  <c r="M21" i="110"/>
  <c r="J21" i="110"/>
  <c r="G21" i="110"/>
  <c r="C21" i="110"/>
  <c r="D21" i="110" s="1"/>
  <c r="S20" i="110"/>
  <c r="P20" i="110"/>
  <c r="M20" i="110"/>
  <c r="J20" i="110"/>
  <c r="G20" i="110"/>
  <c r="C20" i="110"/>
  <c r="D20" i="110" s="1"/>
  <c r="S19" i="110"/>
  <c r="P19" i="110"/>
  <c r="M19" i="110"/>
  <c r="J19" i="110"/>
  <c r="G19" i="110"/>
  <c r="C19" i="110"/>
  <c r="D19" i="110" s="1"/>
  <c r="S18" i="110"/>
  <c r="P18" i="110"/>
  <c r="M18" i="110"/>
  <c r="J18" i="110"/>
  <c r="G18" i="110"/>
  <c r="D18" i="110"/>
  <c r="C18" i="110"/>
  <c r="S17" i="110"/>
  <c r="P17" i="110"/>
  <c r="M17" i="110"/>
  <c r="J17" i="110"/>
  <c r="G17" i="110"/>
  <c r="C17" i="110"/>
  <c r="D17" i="110" s="1"/>
  <c r="S16" i="110"/>
  <c r="P16" i="110"/>
  <c r="M16" i="110"/>
  <c r="J16" i="110"/>
  <c r="G16" i="110"/>
  <c r="C16" i="110"/>
  <c r="D16" i="110" s="1"/>
  <c r="S15" i="110"/>
  <c r="P15" i="110"/>
  <c r="M15" i="110"/>
  <c r="J15" i="110"/>
  <c r="G15" i="110"/>
  <c r="C15" i="110"/>
  <c r="D15" i="110" s="1"/>
  <c r="S14" i="110"/>
  <c r="P14" i="110"/>
  <c r="M14" i="110"/>
  <c r="J14" i="110"/>
  <c r="G14" i="110"/>
  <c r="D14" i="110"/>
  <c r="C14" i="110"/>
  <c r="S13" i="110"/>
  <c r="P13" i="110"/>
  <c r="M13" i="110"/>
  <c r="J13" i="110"/>
  <c r="G13" i="110"/>
  <c r="C13" i="110"/>
  <c r="D13" i="110" s="1"/>
  <c r="S12" i="110"/>
  <c r="P12" i="110"/>
  <c r="M12" i="110"/>
  <c r="J12" i="110"/>
  <c r="G12" i="110"/>
  <c r="C12" i="110"/>
  <c r="D12" i="110" s="1"/>
  <c r="S11" i="110"/>
  <c r="P11" i="110"/>
  <c r="M11" i="110"/>
  <c r="J11" i="110"/>
  <c r="G11" i="110"/>
  <c r="C11" i="110"/>
  <c r="C8" i="110" s="1"/>
  <c r="D8" i="110" s="1"/>
  <c r="S10" i="110"/>
  <c r="P10" i="110"/>
  <c r="M10" i="110"/>
  <c r="J10" i="110"/>
  <c r="G10" i="110"/>
  <c r="C10" i="110"/>
  <c r="D10" i="110" s="1"/>
  <c r="T9" i="110"/>
  <c r="R9" i="110"/>
  <c r="S9" i="110" s="1"/>
  <c r="Q9" i="110"/>
  <c r="O9" i="110"/>
  <c r="P9" i="110" s="1"/>
  <c r="N9" i="110"/>
  <c r="L9" i="110"/>
  <c r="M9" i="110" s="1"/>
  <c r="K9" i="110"/>
  <c r="I9" i="110"/>
  <c r="J9" i="110" s="1"/>
  <c r="H9" i="110"/>
  <c r="F9" i="110"/>
  <c r="G9" i="110" s="1"/>
  <c r="E9" i="110"/>
  <c r="T8" i="110"/>
  <c r="T6" i="110" s="1"/>
  <c r="R8" i="110"/>
  <c r="S8" i="110" s="1"/>
  <c r="Q8" i="110"/>
  <c r="O8" i="110"/>
  <c r="P8" i="110" s="1"/>
  <c r="N8" i="110"/>
  <c r="L8" i="110"/>
  <c r="M8" i="110" s="1"/>
  <c r="K8" i="110"/>
  <c r="K6" i="110" s="1"/>
  <c r="I8" i="110"/>
  <c r="J8" i="110" s="1"/>
  <c r="H8" i="110"/>
  <c r="H6" i="110" s="1"/>
  <c r="F8" i="110"/>
  <c r="G8" i="110" s="1"/>
  <c r="E8" i="110"/>
  <c r="T7" i="110"/>
  <c r="R7" i="110"/>
  <c r="R6" i="110" s="1"/>
  <c r="S6" i="110" s="1"/>
  <c r="Q7" i="110"/>
  <c r="Q6" i="110" s="1"/>
  <c r="O7" i="110"/>
  <c r="O6" i="110" s="1"/>
  <c r="N7" i="110"/>
  <c r="N6" i="110" s="1"/>
  <c r="L7" i="110"/>
  <c r="M7" i="110" s="1"/>
  <c r="K7" i="110"/>
  <c r="I7" i="110"/>
  <c r="J7" i="110" s="1"/>
  <c r="H7" i="110"/>
  <c r="F7" i="110"/>
  <c r="F6" i="110" s="1"/>
  <c r="G6" i="110" s="1"/>
  <c r="E7" i="110"/>
  <c r="E6" i="110" s="1"/>
  <c r="C7" i="110"/>
  <c r="D7" i="110" s="1"/>
  <c r="L6" i="110"/>
  <c r="M6" i="110" s="1"/>
  <c r="I6" i="110"/>
  <c r="J6" i="110" s="1"/>
  <c r="V5" i="110"/>
  <c r="M7" i="111" l="1"/>
  <c r="N7" i="111" s="1"/>
  <c r="D8" i="111"/>
  <c r="D10" i="111"/>
  <c r="E10" i="111" s="1"/>
  <c r="T8" i="111"/>
  <c r="K8" i="111"/>
  <c r="W10" i="111"/>
  <c r="W7" i="111" s="1"/>
  <c r="E12" i="111"/>
  <c r="H8" i="111"/>
  <c r="P6" i="110"/>
  <c r="P7" i="110"/>
  <c r="D11" i="110"/>
  <c r="C9" i="110"/>
  <c r="D9" i="110" s="1"/>
  <c r="S7" i="110"/>
  <c r="X2" i="110"/>
  <c r="C6" i="110"/>
  <c r="D6" i="110" s="1"/>
  <c r="G7" i="110"/>
  <c r="D7" i="111" l="1"/>
  <c r="E7" i="111" s="1"/>
  <c r="E8" i="111"/>
</calcChain>
</file>

<file path=xl/comments1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sz val="9"/>
            <color indexed="81"/>
            <rFont val="Tahoma"/>
            <family val="2"/>
          </rPr>
          <t>24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권역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남우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수거량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수치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5" authorId="0" shapeId="0">
      <text>
        <r>
          <rPr>
            <b/>
            <sz val="9"/>
            <color indexed="81"/>
            <rFont val="Tahoma"/>
            <family val="2"/>
          </rPr>
          <t>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권역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남우환경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대행료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<sst xmlns="http://schemas.openxmlformats.org/spreadsheetml/2006/main" count="207" uniqueCount="62">
  <si>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</si>
  <si>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</si>
  <si>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대행료</t>
  </si>
  <si>
    <t>구분</t>
  </si>
  <si>
    <t>남구위생</t>
  </si>
  <si>
    <t>천산환경</t>
  </si>
  <si>
    <t>동남환경</t>
  </si>
  <si>
    <t>경기환경개발</t>
  </si>
  <si>
    <t>수거량</t>
  </si>
  <si>
    <t>증감</t>
  </si>
  <si>
    <t>생활</t>
  </si>
  <si>
    <t>재활용</t>
  </si>
  <si>
    <t>음식물</t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</si>
  <si>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</si>
  <si>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</si>
  <si>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</si>
  <si>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</si>
  <si>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</si>
  <si>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</si>
  <si>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</si>
  <si>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</si>
  <si>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</si>
  <si>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</si>
  <si>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</si>
  <si>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t xml:space="preserve">   폐기물 통계 및 분석</t>
    <phoneticPr fontId="2" type="noConversion"/>
  </si>
  <si>
    <t>①-②</t>
  </si>
  <si>
    <t>1. 쓰레기 발생량 및 수거처리비 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</si>
  <si>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</si>
  <si>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</si>
  <si>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t>태형환경</t>
    <phoneticPr fontId="2" type="noConversion"/>
  </si>
  <si>
    <r>
      <t xml:space="preserve">2025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</si>
  <si>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2024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</si>
  <si>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>2025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</si>
  <si>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합계</t>
    <phoneticPr fontId="2" type="noConversion"/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</si>
  <si>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</si>
  <si>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t>업체별 수거량 증감현황(전년대비)</t>
    <phoneticPr fontId="2" type="noConversion"/>
  </si>
  <si>
    <t>경남환경</t>
    <phoneticPr fontId="2" type="noConversion"/>
  </si>
  <si>
    <r>
      <t xml:space="preserve">2024 </t>
    </r>
    <r>
      <rPr>
        <b/>
        <sz val="14"/>
        <rFont val="돋움"/>
        <family val="3"/>
        <charset val="129"/>
      </rPr>
      <t>②</t>
    </r>
    <phoneticPr fontId="2" type="noConversion"/>
  </si>
  <si>
    <r>
      <t xml:space="preserve">2025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</si>
  <si>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2024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</si>
  <si>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누계</t>
    <phoneticPr fontId="2" type="noConversion"/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</si>
  <si>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</si>
  <si>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t>업체별 대행료 증감현황(전년대비)</t>
    <phoneticPr fontId="2" type="noConversion"/>
  </si>
  <si>
    <r>
      <t>(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)</t>
    </r>
    <phoneticPr fontId="2" type="noConversion"/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</si>
  <si>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</si>
  <si>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태형환경</t>
    <phoneticPr fontId="2" type="noConversion"/>
  </si>
  <si>
    <t>경남환경</t>
    <phoneticPr fontId="2" type="noConversion"/>
  </si>
  <si>
    <r>
      <t xml:space="preserve">2025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</si>
  <si>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2024 </t>
    </r>
    <r>
      <rPr>
        <b/>
        <sz val="14"/>
        <rFont val="돋움"/>
        <family val="3"/>
        <charset val="129"/>
      </rPr>
      <t>②</t>
    </r>
    <phoneticPr fontId="2" type="noConversion"/>
  </si>
  <si>
    <r>
      <t>2025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</si>
  <si>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2024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</si>
  <si>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>2024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</si>
  <si>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</si>
  <si>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</si>
  <si>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합계</t>
    <phoneticPr fontId="2" type="noConversion"/>
  </si>
  <si>
    <t>누계</t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</si>
  <si>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</si>
  <si>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</si>
  <si>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</si>
  <si>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</si>
  <si>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 xml:space="preserve"> 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</si>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</sst>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.00_);[Red]\(#,##0.00\)"/>
    <numFmt numFmtId="178" formatCode="#,##0.00;[Red]#,##0.00"/>
    <numFmt numFmtId="179" formatCode="0.00_);[Red]\(0.00\)"/>
    <numFmt numFmtId="180" formatCode="[Black]&quot;▲ &quot;\ #,##0;[Red]&quot;▼ &quot;\ #,##0"/>
    <numFmt numFmtId="181" formatCode="[Black]&quot;▲ &quot;\ #,##0.0;[Red]&quot;▼ &quot;\ #,##0.0"/>
    <numFmt numFmtId="182" formatCode="_-* #,##0.0_-;\-* #,##0.0_-;_-* &quot;-&quot;_-;_-@_-"/>
    <numFmt numFmtId="183" formatCode="#,##0;[Red]&quot;△&quot;#,##0"/>
    <numFmt numFmtId="184" formatCode="#,##0.0;[Red]&quot;△&quot;#,##0.0"/>
    <numFmt numFmtId="185" formatCode="#,##0.000;[Red]#,##0.000"/>
    <numFmt numFmtId="186" formatCode="#,##0.00_ "/>
  </numFmts>
  <fonts count="2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36"/>
      <name val="휴먼엑스포"/>
      <family val="1"/>
      <charset val="129"/>
    </font>
    <font>
      <sz val="20"/>
      <name val="굴림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u val="double"/>
      <sz val="18"/>
      <color rgb="FF7030A0"/>
      <name val="휴먼옛체"/>
      <family val="1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0000FF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25">
    <xf numFmtId="0" fontId="0" fillId="0" borderId="0" xfId="0"/>
    <xf numFmtId="0" fontId="7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1" applyFont="1"/>
    <xf numFmtId="0" fontId="10" fillId="0" borderId="0" xfId="0" applyFont="1" applyAlignment="1">
      <alignment horizontal="center"/>
    </xf>
    <xf numFmtId="41" fontId="8" fillId="0" borderId="0" xfId="1" applyFont="1" applyFill="1"/>
    <xf numFmtId="176" fontId="4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180" fontId="9" fillId="0" borderId="0" xfId="0" applyNumberFormat="1" applyFont="1" applyFill="1"/>
    <xf numFmtId="180" fontId="3" fillId="3" borderId="2" xfId="0" applyNumberFormat="1" applyFont="1" applyFill="1" applyBorder="1" applyAlignment="1">
      <alignment horizontal="center"/>
    </xf>
    <xf numFmtId="180" fontId="9" fillId="0" borderId="0" xfId="0" applyNumberFormat="1" applyFont="1"/>
    <xf numFmtId="180" fontId="3" fillId="2" borderId="2" xfId="0" applyNumberFormat="1" applyFont="1" applyFill="1" applyBorder="1" applyAlignment="1">
      <alignment horizontal="center"/>
    </xf>
    <xf numFmtId="180" fontId="3" fillId="4" borderId="2" xfId="0" applyNumberFormat="1" applyFont="1" applyFill="1" applyBorder="1" applyAlignment="1">
      <alignment horizontal="center"/>
    </xf>
    <xf numFmtId="180" fontId="3" fillId="0" borderId="2" xfId="0" applyNumberFormat="1" applyFont="1" applyFill="1" applyBorder="1" applyAlignment="1">
      <alignment horizontal="center"/>
    </xf>
    <xf numFmtId="41" fontId="9" fillId="0" borderId="0" xfId="1" applyFont="1" applyFill="1"/>
    <xf numFmtId="41" fontId="9" fillId="0" borderId="0" xfId="1" applyFont="1"/>
    <xf numFmtId="176" fontId="3" fillId="0" borderId="2" xfId="0" applyNumberFormat="1" applyFont="1" applyFill="1" applyBorder="1" applyAlignment="1">
      <alignment horizontal="center"/>
    </xf>
    <xf numFmtId="183" fontId="8" fillId="0" borderId="0" xfId="0" applyNumberFormat="1" applyFont="1"/>
    <xf numFmtId="41" fontId="8" fillId="0" borderId="3" xfId="1" applyFont="1" applyFill="1" applyBorder="1"/>
    <xf numFmtId="183" fontId="8" fillId="0" borderId="1" xfId="0" applyNumberFormat="1" applyFont="1" applyFill="1" applyBorder="1"/>
    <xf numFmtId="41" fontId="8" fillId="0" borderId="4" xfId="1" applyFont="1" applyFill="1" applyBorder="1"/>
    <xf numFmtId="41" fontId="8" fillId="0" borderId="5" xfId="1" applyFont="1" applyFill="1" applyBorder="1"/>
    <xf numFmtId="41" fontId="8" fillId="3" borderId="3" xfId="1" applyFont="1" applyFill="1" applyBorder="1"/>
    <xf numFmtId="183" fontId="8" fillId="3" borderId="1" xfId="0" applyNumberFormat="1" applyFont="1" applyFill="1" applyBorder="1"/>
    <xf numFmtId="41" fontId="8" fillId="2" borderId="3" xfId="1" applyFont="1" applyFill="1" applyBorder="1"/>
    <xf numFmtId="183" fontId="8" fillId="2" borderId="1" xfId="0" applyNumberFormat="1" applyFont="1" applyFill="1" applyBorder="1"/>
    <xf numFmtId="41" fontId="8" fillId="4" borderId="3" xfId="1" applyFont="1" applyFill="1" applyBorder="1"/>
    <xf numFmtId="183" fontId="8" fillId="4" borderId="1" xfId="0" applyNumberFormat="1" applyFont="1" applyFill="1" applyBorder="1"/>
    <xf numFmtId="183" fontId="8" fillId="0" borderId="1" xfId="1" applyNumberFormat="1" applyFont="1" applyFill="1" applyBorder="1"/>
    <xf numFmtId="41" fontId="8" fillId="3" borderId="5" xfId="1" applyFont="1" applyFill="1" applyBorder="1"/>
    <xf numFmtId="41" fontId="8" fillId="2" borderId="5" xfId="1" applyFont="1" applyFill="1" applyBorder="1"/>
    <xf numFmtId="41" fontId="8" fillId="4" borderId="5" xfId="1" applyFont="1" applyFill="1" applyBorder="1"/>
    <xf numFmtId="0" fontId="10" fillId="5" borderId="3" xfId="0" applyFont="1" applyFill="1" applyBorder="1" applyAlignment="1">
      <alignment horizontal="center" vertical="center"/>
    </xf>
    <xf numFmtId="184" fontId="5" fillId="5" borderId="1" xfId="0" applyNumberFormat="1" applyFont="1" applyFill="1" applyBorder="1" applyAlignment="1">
      <alignment horizontal="center" vertical="center"/>
    </xf>
    <xf numFmtId="176" fontId="10" fillId="5" borderId="4" xfId="0" applyNumberFormat="1" applyFont="1" applyFill="1" applyBorder="1" applyAlignment="1">
      <alignment horizontal="center" vertical="center"/>
    </xf>
    <xf numFmtId="184" fontId="12" fillId="6" borderId="1" xfId="0" applyNumberFormat="1" applyFont="1" applyFill="1" applyBorder="1" applyAlignment="1">
      <alignment horizontal="center" vertical="center"/>
    </xf>
    <xf numFmtId="184" fontId="12" fillId="7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83" fontId="4" fillId="0" borderId="1" xfId="0" applyNumberFormat="1" applyFont="1" applyBorder="1" applyAlignment="1">
      <alignment horizontal="center" vertical="center"/>
    </xf>
    <xf numFmtId="183" fontId="8" fillId="0" borderId="0" xfId="0" applyNumberFormat="1" applyFont="1" applyBorder="1"/>
    <xf numFmtId="41" fontId="8" fillId="3" borderId="4" xfId="1" applyFont="1" applyFill="1" applyBorder="1"/>
    <xf numFmtId="41" fontId="8" fillId="2" borderId="4" xfId="1" applyFont="1" applyFill="1" applyBorder="1"/>
    <xf numFmtId="41" fontId="8" fillId="4" borderId="4" xfId="1" applyFont="1" applyFill="1" applyBorder="1"/>
    <xf numFmtId="176" fontId="13" fillId="6" borderId="7" xfId="0" applyNumberFormat="1" applyFont="1" applyFill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41" fontId="8" fillId="0" borderId="1" xfId="1" applyFont="1" applyFill="1" applyBorder="1"/>
    <xf numFmtId="41" fontId="8" fillId="0" borderId="7" xfId="1" applyFont="1" applyFill="1" applyBorder="1"/>
    <xf numFmtId="176" fontId="4" fillId="0" borderId="8" xfId="0" applyNumberFormat="1" applyFont="1" applyFill="1" applyBorder="1" applyAlignment="1">
      <alignment horizont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8" fillId="0" borderId="1" xfId="0" applyNumberFormat="1" applyFont="1" applyFill="1" applyBorder="1"/>
    <xf numFmtId="176" fontId="8" fillId="0" borderId="3" xfId="1" applyNumberFormat="1" applyFont="1" applyFill="1" applyBorder="1"/>
    <xf numFmtId="176" fontId="8" fillId="0" borderId="9" xfId="1" applyNumberFormat="1" applyFont="1" applyFill="1" applyBorder="1"/>
    <xf numFmtId="176" fontId="8" fillId="0" borderId="10" xfId="0" applyNumberFormat="1" applyFont="1" applyFill="1" applyBorder="1"/>
    <xf numFmtId="0" fontId="13" fillId="6" borderId="3" xfId="0" applyFont="1" applyFill="1" applyBorder="1" applyAlignment="1">
      <alignment horizontal="center" vertical="center"/>
    </xf>
    <xf numFmtId="176" fontId="13" fillId="6" borderId="4" xfId="0" applyNumberFormat="1" applyFont="1" applyFill="1" applyBorder="1" applyAlignment="1">
      <alignment horizontal="center" vertical="center"/>
    </xf>
    <xf numFmtId="176" fontId="13" fillId="7" borderId="2" xfId="0" applyNumberFormat="1" applyFont="1" applyFill="1" applyBorder="1" applyAlignment="1">
      <alignment horizontal="center" vertical="center"/>
    </xf>
    <xf numFmtId="41" fontId="8" fillId="3" borderId="7" xfId="1" applyFont="1" applyFill="1" applyBorder="1"/>
    <xf numFmtId="41" fontId="8" fillId="2" borderId="7" xfId="1" applyFont="1" applyFill="1" applyBorder="1"/>
    <xf numFmtId="41" fontId="8" fillId="4" borderId="7" xfId="1" applyFont="1" applyFill="1" applyBorder="1"/>
    <xf numFmtId="176" fontId="4" fillId="8" borderId="2" xfId="0" applyNumberFormat="1" applyFont="1" applyFill="1" applyBorder="1" applyAlignment="1">
      <alignment horizontal="center"/>
    </xf>
    <xf numFmtId="0" fontId="8" fillId="8" borderId="0" xfId="0" applyFont="1" applyFill="1"/>
    <xf numFmtId="41" fontId="8" fillId="8" borderId="3" xfId="1" applyFont="1" applyFill="1" applyBorder="1"/>
    <xf numFmtId="183" fontId="8" fillId="8" borderId="1" xfId="0" applyNumberFormat="1" applyFont="1" applyFill="1" applyBorder="1"/>
    <xf numFmtId="41" fontId="8" fillId="8" borderId="4" xfId="1" applyFont="1" applyFill="1" applyBorder="1"/>
    <xf numFmtId="41" fontId="8" fillId="8" borderId="5" xfId="1" applyFont="1" applyFill="1" applyBorder="1"/>
    <xf numFmtId="41" fontId="8" fillId="8" borderId="0" xfId="1" applyFont="1" applyFill="1"/>
    <xf numFmtId="0" fontId="8" fillId="0" borderId="0" xfId="0" applyFont="1" applyAlignment="1">
      <alignment vertical="center"/>
    </xf>
    <xf numFmtId="18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1" fontId="8" fillId="0" borderId="0" xfId="0" applyNumberFormat="1" applyFont="1" applyAlignment="1">
      <alignment horizontal="right" vertical="center"/>
    </xf>
    <xf numFmtId="181" fontId="8" fillId="0" borderId="0" xfId="0" applyNumberFormat="1" applyFont="1" applyFill="1" applyAlignment="1">
      <alignment horizontal="right" vertical="center"/>
    </xf>
    <xf numFmtId="181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85" fontId="8" fillId="0" borderId="0" xfId="0" applyNumberFormat="1" applyFont="1" applyFill="1" applyAlignment="1">
      <alignment horizontal="right" vertical="center"/>
    </xf>
    <xf numFmtId="176" fontId="4" fillId="8" borderId="2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right" vertical="center"/>
    </xf>
    <xf numFmtId="182" fontId="8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7" fontId="8" fillId="0" borderId="3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14" fillId="0" borderId="3" xfId="1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center" vertical="center"/>
    </xf>
    <xf numFmtId="177" fontId="8" fillId="0" borderId="9" xfId="1" applyNumberFormat="1" applyFont="1" applyFill="1" applyBorder="1" applyAlignment="1">
      <alignment horizontal="right" vertical="center"/>
    </xf>
    <xf numFmtId="177" fontId="8" fillId="0" borderId="1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182" fontId="8" fillId="0" borderId="0" xfId="1" applyNumberFormat="1" applyFont="1" applyFill="1" applyAlignment="1">
      <alignment vertical="center"/>
    </xf>
    <xf numFmtId="184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2" fontId="8" fillId="0" borderId="0" xfId="1" applyNumberFormat="1" applyFont="1" applyAlignment="1">
      <alignment vertical="center"/>
    </xf>
    <xf numFmtId="184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76" fontId="13" fillId="7" borderId="4" xfId="0" applyNumberFormat="1" applyFont="1" applyFill="1" applyBorder="1" applyAlignment="1">
      <alignment horizontal="center" vertical="center"/>
    </xf>
    <xf numFmtId="180" fontId="3" fillId="8" borderId="2" xfId="0" applyNumberFormat="1" applyFont="1" applyFill="1" applyBorder="1" applyAlignment="1">
      <alignment horizontal="center"/>
    </xf>
    <xf numFmtId="41" fontId="9" fillId="8" borderId="0" xfId="1" applyFont="1" applyFill="1"/>
    <xf numFmtId="180" fontId="9" fillId="8" borderId="0" xfId="0" applyNumberFormat="1" applyFont="1" applyFill="1"/>
    <xf numFmtId="176" fontId="3" fillId="8" borderId="2" xfId="0" applyNumberFormat="1" applyFont="1" applyFill="1" applyBorder="1" applyAlignment="1">
      <alignment horizontal="center"/>
    </xf>
    <xf numFmtId="0" fontId="9" fillId="8" borderId="0" xfId="0" applyFont="1" applyFill="1"/>
    <xf numFmtId="43" fontId="8" fillId="0" borderId="0" xfId="0" applyNumberFormat="1" applyFont="1" applyAlignment="1">
      <alignment vertical="center"/>
    </xf>
    <xf numFmtId="186" fontId="8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vertical="center"/>
    </xf>
    <xf numFmtId="183" fontId="8" fillId="0" borderId="3" xfId="1" applyNumberFormat="1" applyFont="1" applyFill="1" applyBorder="1"/>
    <xf numFmtId="183" fontId="14" fillId="0" borderId="1" xfId="0" applyNumberFormat="1" applyFont="1" applyFill="1" applyBorder="1"/>
    <xf numFmtId="183" fontId="8" fillId="0" borderId="4" xfId="1" applyNumberFormat="1" applyFont="1" applyFill="1" applyBorder="1"/>
    <xf numFmtId="183" fontId="14" fillId="0" borderId="3" xfId="1" applyNumberFormat="1" applyFont="1" applyFill="1" applyBorder="1"/>
    <xf numFmtId="183" fontId="14" fillId="0" borderId="5" xfId="1" applyNumberFormat="1" applyFont="1" applyFill="1" applyBorder="1"/>
    <xf numFmtId="183" fontId="8" fillId="0" borderId="5" xfId="1" applyNumberFormat="1" applyFont="1" applyFill="1" applyBorder="1"/>
    <xf numFmtId="183" fontId="8" fillId="0" borderId="9" xfId="1" applyNumberFormat="1" applyFont="1" applyFill="1" applyBorder="1"/>
    <xf numFmtId="183" fontId="8" fillId="0" borderId="10" xfId="0" applyNumberFormat="1" applyFont="1" applyFill="1" applyBorder="1"/>
    <xf numFmtId="183" fontId="8" fillId="0" borderId="28" xfId="1" applyNumberFormat="1" applyFont="1" applyFill="1" applyBorder="1"/>
    <xf numFmtId="183" fontId="8" fillId="0" borderId="11" xfId="1" applyNumberFormat="1" applyFont="1" applyFill="1" applyBorder="1"/>
    <xf numFmtId="0" fontId="13" fillId="10" borderId="3" xfId="0" applyFont="1" applyFill="1" applyBorder="1" applyAlignment="1">
      <alignment horizontal="center" vertical="center"/>
    </xf>
    <xf numFmtId="184" fontId="12" fillId="10" borderId="1" xfId="0" applyNumberFormat="1" applyFont="1" applyFill="1" applyBorder="1" applyAlignment="1">
      <alignment horizontal="center" vertical="center"/>
    </xf>
    <xf numFmtId="176" fontId="13" fillId="10" borderId="4" xfId="0" applyNumberFormat="1" applyFont="1" applyFill="1" applyBorder="1" applyAlignment="1">
      <alignment horizontal="center" vertical="center"/>
    </xf>
    <xf numFmtId="0" fontId="13" fillId="11" borderId="3" xfId="0" applyFont="1" applyFill="1" applyBorder="1" applyAlignment="1">
      <alignment horizontal="center" vertical="center"/>
    </xf>
    <xf numFmtId="184" fontId="12" fillId="11" borderId="1" xfId="0" applyNumberFormat="1" applyFont="1" applyFill="1" applyBorder="1" applyAlignment="1">
      <alignment horizontal="center" vertical="center"/>
    </xf>
    <xf numFmtId="176" fontId="13" fillId="11" borderId="7" xfId="0" applyNumberFormat="1" applyFont="1" applyFill="1" applyBorder="1" applyAlignment="1">
      <alignment horizontal="center" vertical="center"/>
    </xf>
    <xf numFmtId="177" fontId="8" fillId="8" borderId="3" xfId="1" applyNumberFormat="1" applyFont="1" applyFill="1" applyBorder="1" applyAlignment="1">
      <alignment horizontal="right" vertical="center"/>
    </xf>
    <xf numFmtId="177" fontId="8" fillId="8" borderId="1" xfId="0" applyNumberFormat="1" applyFont="1" applyFill="1" applyBorder="1" applyAlignment="1">
      <alignment horizontal="right" vertical="center"/>
    </xf>
    <xf numFmtId="177" fontId="8" fillId="8" borderId="4" xfId="1" applyNumberFormat="1" applyFont="1" applyFill="1" applyBorder="1" applyAlignment="1">
      <alignment horizontal="right" vertical="center"/>
    </xf>
    <xf numFmtId="177" fontId="8" fillId="8" borderId="2" xfId="1" applyNumberFormat="1" applyFont="1" applyFill="1" applyBorder="1" applyAlignment="1">
      <alignment horizontal="right" vertical="center"/>
    </xf>
    <xf numFmtId="177" fontId="8" fillId="8" borderId="7" xfId="1" applyNumberFormat="1" applyFont="1" applyFill="1" applyBorder="1" applyAlignment="1">
      <alignment horizontal="right" vertical="center"/>
    </xf>
    <xf numFmtId="177" fontId="8" fillId="0" borderId="4" xfId="1" applyNumberFormat="1" applyFont="1" applyFill="1" applyBorder="1" applyAlignment="1">
      <alignment horizontal="right" vertical="center"/>
    </xf>
    <xf numFmtId="177" fontId="8" fillId="0" borderId="30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 wrapText="1"/>
    </xf>
    <xf numFmtId="177" fontId="8" fillId="8" borderId="30" xfId="1" applyNumberFormat="1" applyFont="1" applyFill="1" applyBorder="1" applyAlignment="1">
      <alignment horizontal="right" vertical="center"/>
    </xf>
    <xf numFmtId="177" fontId="14" fillId="0" borderId="30" xfId="1" applyNumberFormat="1" applyFont="1" applyFill="1" applyBorder="1" applyAlignment="1">
      <alignment horizontal="right" vertical="center"/>
    </xf>
    <xf numFmtId="177" fontId="8" fillId="0" borderId="28" xfId="1" applyNumberFormat="1" applyFont="1" applyFill="1" applyBorder="1" applyAlignment="1">
      <alignment horizontal="right" vertical="center"/>
    </xf>
    <xf numFmtId="177" fontId="8" fillId="0" borderId="3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right"/>
    </xf>
    <xf numFmtId="176" fontId="13" fillId="6" borderId="2" xfId="0" applyNumberFormat="1" applyFont="1" applyFill="1" applyBorder="1" applyAlignment="1">
      <alignment horizontal="center" vertical="center"/>
    </xf>
    <xf numFmtId="0" fontId="13" fillId="11" borderId="5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41" fontId="8" fillId="0" borderId="32" xfId="1" applyFont="1" applyFill="1" applyBorder="1"/>
    <xf numFmtId="41" fontId="8" fillId="0" borderId="33" xfId="1" applyFont="1" applyFill="1" applyBorder="1"/>
    <xf numFmtId="41" fontId="8" fillId="3" borderId="32" xfId="1" applyFont="1" applyFill="1" applyBorder="1"/>
    <xf numFmtId="41" fontId="8" fillId="3" borderId="33" xfId="1" applyFont="1" applyFill="1" applyBorder="1"/>
    <xf numFmtId="41" fontId="8" fillId="2" borderId="32" xfId="1" applyFont="1" applyFill="1" applyBorder="1"/>
    <xf numFmtId="41" fontId="8" fillId="2" borderId="33" xfId="1" applyFont="1" applyFill="1" applyBorder="1"/>
    <xf numFmtId="41" fontId="8" fillId="4" borderId="32" xfId="1" applyFont="1" applyFill="1" applyBorder="1"/>
    <xf numFmtId="41" fontId="8" fillId="4" borderId="33" xfId="1" applyFont="1" applyFill="1" applyBorder="1"/>
    <xf numFmtId="41" fontId="8" fillId="0" borderId="34" xfId="1" applyFont="1" applyFill="1" applyBorder="1"/>
    <xf numFmtId="41" fontId="8" fillId="8" borderId="32" xfId="1" applyFont="1" applyFill="1" applyBorder="1"/>
    <xf numFmtId="41" fontId="8" fillId="8" borderId="33" xfId="1" applyFont="1" applyFill="1" applyBorder="1"/>
    <xf numFmtId="41" fontId="8" fillId="8" borderId="34" xfId="1" applyFont="1" applyFill="1" applyBorder="1"/>
    <xf numFmtId="183" fontId="14" fillId="0" borderId="32" xfId="1" applyNumberFormat="1" applyFont="1" applyFill="1" applyBorder="1"/>
    <xf numFmtId="183" fontId="14" fillId="0" borderId="33" xfId="1" applyNumberFormat="1" applyFont="1" applyFill="1" applyBorder="1"/>
    <xf numFmtId="183" fontId="14" fillId="0" borderId="4" xfId="1" applyNumberFormat="1" applyFont="1" applyFill="1" applyBorder="1"/>
    <xf numFmtId="183" fontId="14" fillId="0" borderId="34" xfId="1" applyNumberFormat="1" applyFont="1" applyFill="1" applyBorder="1"/>
    <xf numFmtId="176" fontId="8" fillId="0" borderId="5" xfId="1" applyNumberFormat="1" applyFont="1" applyFill="1" applyBorder="1"/>
    <xf numFmtId="183" fontId="8" fillId="0" borderId="32" xfId="1" applyNumberFormat="1" applyFont="1" applyFill="1" applyBorder="1"/>
    <xf numFmtId="183" fontId="8" fillId="0" borderId="33" xfId="1" applyNumberFormat="1" applyFont="1" applyFill="1" applyBorder="1"/>
    <xf numFmtId="183" fontId="8" fillId="0" borderId="34" xfId="1" applyNumberFormat="1" applyFont="1" applyFill="1" applyBorder="1"/>
    <xf numFmtId="41" fontId="8" fillId="0" borderId="9" xfId="1" applyFont="1" applyFill="1" applyBorder="1"/>
    <xf numFmtId="183" fontId="8" fillId="0" borderId="35" xfId="1" applyNumberFormat="1" applyFont="1" applyFill="1" applyBorder="1"/>
    <xf numFmtId="183" fontId="8" fillId="0" borderId="36" xfId="1" applyNumberFormat="1" applyFont="1" applyFill="1" applyBorder="1"/>
    <xf numFmtId="183" fontId="8" fillId="0" borderId="37" xfId="1" applyNumberFormat="1" applyFont="1" applyFill="1" applyBorder="1"/>
    <xf numFmtId="176" fontId="8" fillId="0" borderId="11" xfId="1" applyNumberFormat="1" applyFont="1" applyFill="1" applyBorder="1"/>
    <xf numFmtId="180" fontId="8" fillId="8" borderId="0" xfId="0" applyNumberFormat="1" applyFont="1" applyFill="1"/>
    <xf numFmtId="181" fontId="4" fillId="8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176" fontId="8" fillId="0" borderId="24" xfId="0" applyNumberFormat="1" applyFont="1" applyFill="1" applyBorder="1" applyAlignment="1">
      <alignment horizontal="center" vertical="center"/>
    </xf>
    <xf numFmtId="176" fontId="8" fillId="0" borderId="25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81" fontId="4" fillId="8" borderId="6" xfId="0" applyNumberFormat="1" applyFont="1" applyFill="1" applyBorder="1" applyAlignment="1">
      <alignment horizontal="center" vertical="center"/>
    </xf>
    <xf numFmtId="181" fontId="4" fillId="8" borderId="2" xfId="0" applyNumberFormat="1" applyFont="1" applyFill="1" applyBorder="1" applyAlignment="1">
      <alignment horizontal="center" vertical="center"/>
    </xf>
    <xf numFmtId="181" fontId="8" fillId="8" borderId="6" xfId="0" applyNumberFormat="1" applyFont="1" applyFill="1" applyBorder="1" applyAlignment="1">
      <alignment horizontal="center" vertical="center"/>
    </xf>
    <xf numFmtId="181" fontId="8" fillId="0" borderId="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79" fontId="5" fillId="5" borderId="15" xfId="0" applyNumberFormat="1" applyFont="1" applyFill="1" applyBorder="1" applyAlignment="1">
      <alignment horizontal="center" vertical="center"/>
    </xf>
    <xf numFmtId="179" fontId="10" fillId="5" borderId="12" xfId="0" applyNumberFormat="1" applyFont="1" applyFill="1" applyBorder="1" applyAlignment="1">
      <alignment horizontal="center" vertical="center"/>
    </xf>
    <xf numFmtId="179" fontId="10" fillId="5" borderId="16" xfId="0" applyNumberFormat="1" applyFont="1" applyFill="1" applyBorder="1" applyAlignment="1">
      <alignment horizontal="center" vertical="center"/>
    </xf>
    <xf numFmtId="179" fontId="12" fillId="6" borderId="15" xfId="0" applyNumberFormat="1" applyFont="1" applyFill="1" applyBorder="1" applyAlignment="1">
      <alignment horizontal="center" vertical="center"/>
    </xf>
    <xf numFmtId="179" fontId="13" fillId="6" borderId="12" xfId="0" applyNumberFormat="1" applyFont="1" applyFill="1" applyBorder="1" applyAlignment="1">
      <alignment horizontal="center" vertical="center"/>
    </xf>
    <xf numFmtId="179" fontId="13" fillId="6" borderId="16" xfId="0" applyNumberFormat="1" applyFont="1" applyFill="1" applyBorder="1" applyAlignment="1">
      <alignment horizontal="center" vertical="center"/>
    </xf>
    <xf numFmtId="179" fontId="12" fillId="7" borderId="15" xfId="0" applyNumberFormat="1" applyFont="1" applyFill="1" applyBorder="1" applyAlignment="1">
      <alignment horizontal="center" vertical="center"/>
    </xf>
    <xf numFmtId="179" fontId="13" fillId="7" borderId="12" xfId="0" applyNumberFormat="1" applyFont="1" applyFill="1" applyBorder="1" applyAlignment="1">
      <alignment horizontal="center" vertical="center"/>
    </xf>
    <xf numFmtId="179" fontId="13" fillId="7" borderId="14" xfId="0" applyNumberFormat="1" applyFont="1" applyFill="1" applyBorder="1" applyAlignment="1">
      <alignment horizontal="center" vertical="center"/>
    </xf>
    <xf numFmtId="179" fontId="12" fillId="10" borderId="15" xfId="0" applyNumberFormat="1" applyFont="1" applyFill="1" applyBorder="1" applyAlignment="1">
      <alignment horizontal="center" vertical="center"/>
    </xf>
    <xf numFmtId="179" fontId="13" fillId="10" borderId="12" xfId="0" applyNumberFormat="1" applyFont="1" applyFill="1" applyBorder="1" applyAlignment="1">
      <alignment horizontal="center" vertical="center"/>
    </xf>
    <xf numFmtId="179" fontId="13" fillId="10" borderId="16" xfId="0" applyNumberFormat="1" applyFont="1" applyFill="1" applyBorder="1" applyAlignment="1">
      <alignment horizontal="center" vertical="center"/>
    </xf>
    <xf numFmtId="179" fontId="12" fillId="11" borderId="15" xfId="0" applyNumberFormat="1" applyFont="1" applyFill="1" applyBorder="1" applyAlignment="1">
      <alignment horizontal="center" vertical="center"/>
    </xf>
    <xf numFmtId="179" fontId="13" fillId="11" borderId="12" xfId="0" applyNumberFormat="1" applyFont="1" applyFill="1" applyBorder="1" applyAlignment="1">
      <alignment horizontal="center" vertical="center"/>
    </xf>
    <xf numFmtId="179" fontId="13" fillId="11" borderId="29" xfId="0" applyNumberFormat="1" applyFont="1" applyFill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80" fontId="3" fillId="0" borderId="6" xfId="0" applyNumberFormat="1" applyFont="1" applyFill="1" applyBorder="1" applyAlignment="1">
      <alignment horizontal="center" vertical="center"/>
    </xf>
    <xf numFmtId="180" fontId="3" fillId="0" borderId="2" xfId="0" applyNumberFormat="1" applyFont="1" applyFill="1" applyBorder="1" applyAlignment="1">
      <alignment horizontal="center" vertical="center"/>
    </xf>
    <xf numFmtId="180" fontId="3" fillId="0" borderId="6" xfId="0" applyNumberFormat="1" applyFont="1" applyBorder="1" applyAlignment="1">
      <alignment horizontal="center" vertical="center"/>
    </xf>
    <xf numFmtId="180" fontId="9" fillId="0" borderId="6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83" fontId="8" fillId="0" borderId="22" xfId="0" applyNumberFormat="1" applyFont="1" applyBorder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9" fontId="13" fillId="6" borderId="14" xfId="0" applyNumberFormat="1" applyFont="1" applyFill="1" applyBorder="1" applyAlignment="1">
      <alignment horizontal="center" vertical="center"/>
    </xf>
    <xf numFmtId="179" fontId="13" fillId="7" borderId="16" xfId="0" applyNumberFormat="1" applyFont="1" applyFill="1" applyBorder="1" applyAlignment="1">
      <alignment horizontal="center" vertical="center"/>
    </xf>
    <xf numFmtId="179" fontId="12" fillId="10" borderId="19" xfId="0" applyNumberFormat="1" applyFont="1" applyFill="1" applyBorder="1" applyAlignment="1">
      <alignment horizontal="center" vertical="center"/>
    </xf>
    <xf numFmtId="179" fontId="12" fillId="10" borderId="20" xfId="0" applyNumberFormat="1" applyFont="1" applyFill="1" applyBorder="1" applyAlignment="1">
      <alignment horizontal="center" vertical="center"/>
    </xf>
    <xf numFmtId="179" fontId="12" fillId="10" borderId="23" xfId="0" applyNumberFormat="1" applyFont="1" applyFill="1" applyBorder="1" applyAlignment="1">
      <alignment horizontal="center" vertical="center"/>
    </xf>
    <xf numFmtId="179" fontId="12" fillId="11" borderId="17" xfId="0" applyNumberFormat="1" applyFont="1" applyFill="1" applyBorder="1" applyAlignment="1">
      <alignment horizontal="center" vertical="center"/>
    </xf>
    <xf numFmtId="179" fontId="12" fillId="6" borderId="20" xfId="0" applyNumberFormat="1" applyFont="1" applyFill="1" applyBorder="1" applyAlignment="1">
      <alignment horizontal="center" vertical="center"/>
    </xf>
    <xf numFmtId="179" fontId="12" fillId="6" borderId="21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4337" name="Rectangle 1"/>
        <xdr:cNvSpPr>
          <a:spLocks noChangeArrowheads="1"/>
        </xdr:cNvSpPr>
      </xdr:nvSpPr>
      <xdr:spPr bwMode="auto">
        <a:xfrm>
          <a:off x="762000" y="857250"/>
          <a:ext cx="7124700" cy="1362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285750</xdr:colOff>
      <xdr:row>4</xdr:row>
      <xdr:rowOff>57150</xdr:rowOff>
    </xdr:from>
    <xdr:to>
      <xdr:col>2</xdr:col>
      <xdr:colOff>447675</xdr:colOff>
      <xdr:row>16</xdr:row>
      <xdr:rowOff>247650</xdr:rowOff>
    </xdr:to>
    <xdr:pic>
      <xdr:nvPicPr>
        <xdr:cNvPr id="12125431" name="Picture 4" descr="MCj0240119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42950"/>
          <a:ext cx="16859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45224;&#48712;/&#51088;&#50896;&#49692;&#54872;&#44284;(&#44608;&#45224;&#48712;)/4.%20&#54224;&#44592;&#47932;&#44288;&#47144;&#53685;&#44228;/&#9733;2025&#45380;%20&#53685;&#44228;(11&#5090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및 목차"/>
      <sheetName val="1.발생량및 수거처리비용현황"/>
      <sheetName val="차트(발생량)"/>
      <sheetName val="2.수거처리비세부내역 "/>
      <sheetName val="3-1.업체별수거량증감"/>
      <sheetName val="3-2.업체별대행료증감 "/>
      <sheetName val="4.봉투등 판매수입 증감"/>
      <sheetName val="수거처리비용현황(총괄)"/>
      <sheetName val="매립(연탄재)"/>
      <sheetName val="송도소각장반입량"/>
      <sheetName val="적환장 반입량(무단투기)"/>
      <sheetName val="인구수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B2:K20"/>
  <sheetViews>
    <sheetView tabSelected="1" workbookViewId="0">
      <selection activeCell="B6" sqref="B6:K16"/>
    </sheetView>
  </sheetViews>
  <sheetFormatPr defaultRowHeight="13.5" x14ac:dyDescent="0.15"/>
  <cols>
    <col min="8" max="12" width="7.44140625" customWidth="1"/>
    <col min="13" max="13" width="2.88671875" customWidth="1"/>
  </cols>
  <sheetData>
    <row r="2" spans="2:11" x14ac:dyDescent="0.15">
      <c r="B2" s="173"/>
      <c r="C2" s="173"/>
      <c r="D2" s="173"/>
    </row>
    <row r="3" spans="2:11" x14ac:dyDescent="0.15">
      <c r="B3" s="173"/>
      <c r="C3" s="173"/>
      <c r="D3" s="173"/>
    </row>
    <row r="4" spans="2:11" x14ac:dyDescent="0.15">
      <c r="B4" s="173"/>
      <c r="C4" s="173"/>
      <c r="D4" s="173"/>
    </row>
    <row r="6" spans="2:11" ht="9.75" customHeight="1" x14ac:dyDescent="0.15">
      <c r="B6" s="171" t="s">
        <v>24</v>
      </c>
      <c r="C6" s="172"/>
      <c r="D6" s="172"/>
      <c r="E6" s="172"/>
      <c r="F6" s="172"/>
      <c r="G6" s="172"/>
      <c r="H6" s="172"/>
      <c r="I6" s="172"/>
      <c r="J6" s="172"/>
      <c r="K6" s="172"/>
    </row>
    <row r="7" spans="2:11" ht="9.75" customHeight="1" x14ac:dyDescent="0.15">
      <c r="B7" s="172"/>
      <c r="C7" s="172"/>
      <c r="D7" s="172"/>
      <c r="E7" s="172"/>
      <c r="F7" s="172"/>
      <c r="G7" s="172"/>
      <c r="H7" s="172"/>
      <c r="I7" s="172"/>
      <c r="J7" s="172"/>
      <c r="K7" s="172"/>
    </row>
    <row r="8" spans="2:11" ht="9.75" customHeight="1" x14ac:dyDescent="0.15">
      <c r="B8" s="172"/>
      <c r="C8" s="172"/>
      <c r="D8" s="172"/>
      <c r="E8" s="172"/>
      <c r="F8" s="172"/>
      <c r="G8" s="172"/>
      <c r="H8" s="172"/>
      <c r="I8" s="172"/>
      <c r="J8" s="172"/>
      <c r="K8" s="172"/>
    </row>
    <row r="9" spans="2:11" ht="9.75" customHeight="1" x14ac:dyDescent="0.15">
      <c r="B9" s="172"/>
      <c r="C9" s="172"/>
      <c r="D9" s="172"/>
      <c r="E9" s="172"/>
      <c r="F9" s="172"/>
      <c r="G9" s="172"/>
      <c r="H9" s="172"/>
      <c r="I9" s="172"/>
      <c r="J9" s="172"/>
      <c r="K9" s="172"/>
    </row>
    <row r="10" spans="2:11" ht="9.75" customHeight="1" x14ac:dyDescent="0.15">
      <c r="B10" s="172"/>
      <c r="C10" s="172"/>
      <c r="D10" s="172"/>
      <c r="E10" s="172"/>
      <c r="F10" s="172"/>
      <c r="G10" s="172"/>
      <c r="H10" s="172"/>
      <c r="I10" s="172"/>
      <c r="J10" s="172"/>
      <c r="K10" s="172"/>
    </row>
    <row r="11" spans="2:11" ht="9.75" customHeight="1" x14ac:dyDescent="0.15">
      <c r="B11" s="172"/>
      <c r="C11" s="172"/>
      <c r="D11" s="172"/>
      <c r="E11" s="172"/>
      <c r="F11" s="172"/>
      <c r="G11" s="172"/>
      <c r="H11" s="172"/>
      <c r="I11" s="172"/>
      <c r="J11" s="172"/>
      <c r="K11" s="172"/>
    </row>
    <row r="12" spans="2:11" ht="9.75" customHeight="1" x14ac:dyDescent="0.15">
      <c r="B12" s="172"/>
      <c r="C12" s="172"/>
      <c r="D12" s="172"/>
      <c r="E12" s="172"/>
      <c r="F12" s="172"/>
      <c r="G12" s="172"/>
      <c r="H12" s="172"/>
      <c r="I12" s="172"/>
      <c r="J12" s="172"/>
      <c r="K12" s="172"/>
    </row>
    <row r="13" spans="2:11" ht="9.75" customHeight="1" x14ac:dyDescent="0.15">
      <c r="B13" s="172"/>
      <c r="C13" s="172"/>
      <c r="D13" s="172"/>
      <c r="E13" s="172"/>
      <c r="F13" s="172"/>
      <c r="G13" s="172"/>
      <c r="H13" s="172"/>
      <c r="I13" s="172"/>
      <c r="J13" s="172"/>
      <c r="K13" s="172"/>
    </row>
    <row r="14" spans="2:11" ht="9.75" customHeight="1" x14ac:dyDescent="0.15">
      <c r="B14" s="172"/>
      <c r="C14" s="172"/>
      <c r="D14" s="172"/>
      <c r="E14" s="172"/>
      <c r="F14" s="172"/>
      <c r="G14" s="172"/>
      <c r="H14" s="172"/>
      <c r="I14" s="172"/>
      <c r="J14" s="172"/>
      <c r="K14" s="172"/>
    </row>
    <row r="15" spans="2:11" ht="9.75" customHeight="1" x14ac:dyDescent="0.15">
      <c r="B15" s="172"/>
      <c r="C15" s="172"/>
      <c r="D15" s="172"/>
      <c r="E15" s="172"/>
      <c r="F15" s="172"/>
      <c r="G15" s="172"/>
      <c r="H15" s="172"/>
      <c r="I15" s="172"/>
      <c r="J15" s="172"/>
      <c r="K15" s="172"/>
    </row>
    <row r="16" spans="2:11" ht="9.75" customHeight="1" x14ac:dyDescent="0.15">
      <c r="B16" s="172"/>
      <c r="C16" s="172"/>
      <c r="D16" s="172"/>
      <c r="E16" s="172"/>
      <c r="F16" s="172"/>
      <c r="G16" s="172"/>
      <c r="H16" s="172"/>
      <c r="I16" s="172"/>
      <c r="J16" s="172"/>
      <c r="K16" s="172"/>
    </row>
    <row r="17" spans="2:11" ht="31.5" customHeight="1" x14ac:dyDescent="0.15"/>
    <row r="18" spans="2:11" s="1" customFormat="1" ht="31.5" customHeight="1" x14ac:dyDescent="0.3">
      <c r="B18" s="11" t="s">
        <v>26</v>
      </c>
      <c r="C18" s="11"/>
      <c r="D18" s="11"/>
      <c r="E18" s="11"/>
      <c r="F18" s="11"/>
      <c r="G18" s="11"/>
      <c r="H18" s="11"/>
      <c r="I18" s="11"/>
      <c r="J18" s="11"/>
      <c r="K18" s="11"/>
    </row>
    <row r="19" spans="2:11" s="1" customFormat="1" ht="35.25" customHeight="1" x14ac:dyDescent="0.3">
      <c r="B19" s="169"/>
      <c r="C19" s="169"/>
      <c r="D19" s="169"/>
      <c r="E19" s="169"/>
      <c r="F19" s="169"/>
      <c r="G19" s="169"/>
      <c r="H19" s="169"/>
      <c r="I19" s="169"/>
      <c r="J19" s="169"/>
      <c r="K19" s="169"/>
    </row>
    <row r="20" spans="2:11" ht="35.25" customHeight="1" x14ac:dyDescent="0.15">
      <c r="B20" s="170"/>
      <c r="C20" s="170"/>
      <c r="D20" s="170"/>
      <c r="E20" s="170"/>
      <c r="F20" s="170"/>
      <c r="G20" s="170"/>
      <c r="H20" s="170"/>
      <c r="I20" s="170"/>
      <c r="J20" s="170"/>
      <c r="K20" s="170"/>
    </row>
  </sheetData>
  <mergeCells count="4">
    <mergeCell ref="B19:K19"/>
    <mergeCell ref="B20:K20"/>
    <mergeCell ref="B6:K16"/>
    <mergeCell ref="B2:D4"/>
  </mergeCells>
  <phoneticPr fontId="2" type="noConversion"/>
  <pageMargins left="1.0629921259842521" right="0.74803149606299213" top="0.59055118110236227" bottom="0.59055118110236227" header="0.19685039370078741" footer="0.39370078740157483"/>
  <pageSetup paperSize="9" orientation="landscape" r:id="rId1"/>
  <headerFooter alignWithMargins="0">
    <oddHeader>&amp;R&amp;"HY목각파임B,굵은 기울임꼴"&amp;16&amp;UCLEAN FACE  남구, 청소과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4"/>
    <pageSetUpPr fitToPage="1"/>
  </sheetPr>
  <dimension ref="A1:X57"/>
  <sheetViews>
    <sheetView zoomScaleNormal="100" workbookViewId="0">
      <pane xSplit="2" ySplit="5" topLeftCell="C6" activePane="bottomRight" state="frozen"/>
      <selection pane="topRight" activeCell="D1" sqref="D1"/>
      <selection pane="bottomLeft" activeCell="A6" sqref="A6"/>
      <selection pane="bottomRight" sqref="A1:T2"/>
    </sheetView>
  </sheetViews>
  <sheetFormatPr defaultColWidth="5.21875" defaultRowHeight="15.75" customHeight="1" x14ac:dyDescent="0.15"/>
  <cols>
    <col min="1" max="1" width="5.33203125" style="4" bestFit="1" customWidth="1"/>
    <col min="2" max="2" width="7.21875" style="4" bestFit="1" customWidth="1"/>
    <col min="3" max="3" width="7.88671875" style="72" bestFit="1" customWidth="1"/>
    <col min="4" max="4" width="8.21875" style="98" bestFit="1" customWidth="1"/>
    <col min="5" max="5" width="7.88671875" style="72" bestFit="1" customWidth="1"/>
    <col min="6" max="6" width="8.77734375" style="72" bestFit="1" customWidth="1"/>
    <col min="7" max="7" width="9" style="98" bestFit="1" customWidth="1"/>
    <col min="8" max="8" width="8.77734375" style="72" bestFit="1" customWidth="1"/>
    <col min="9" max="9" width="7.88671875" style="72" bestFit="1" customWidth="1"/>
    <col min="10" max="10" width="9" style="98" bestFit="1" customWidth="1"/>
    <col min="11" max="11" width="7.88671875" style="72" bestFit="1" customWidth="1"/>
    <col min="12" max="12" width="7.21875" style="72" bestFit="1" customWidth="1"/>
    <col min="13" max="13" width="8.33203125" style="98" customWidth="1"/>
    <col min="14" max="15" width="7.21875" style="72" bestFit="1" customWidth="1"/>
    <col min="16" max="16" width="8.21875" style="98" bestFit="1" customWidth="1"/>
    <col min="17" max="18" width="7.21875" style="72" bestFit="1" customWidth="1"/>
    <col min="19" max="19" width="8.21875" style="98" bestFit="1" customWidth="1"/>
    <col min="20" max="20" width="7.21875" style="72" bestFit="1" customWidth="1"/>
    <col min="21" max="21" width="5.21875" style="72"/>
    <col min="22" max="22" width="9.33203125" style="72" customWidth="1"/>
    <col min="23" max="23" width="5.21875" style="72"/>
    <col min="24" max="24" width="8.33203125" style="72" bestFit="1" customWidth="1"/>
    <col min="25" max="16384" width="5.21875" style="72"/>
  </cols>
  <sheetData>
    <row r="1" spans="1:24" ht="15.75" customHeight="1" x14ac:dyDescent="0.15">
      <c r="A1" s="183" t="s">
        <v>35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</row>
    <row r="2" spans="1:24" ht="27" customHeight="1" thickBot="1" x14ac:dyDescent="0.2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X2" s="107" t="e">
        <f>SUM(H7+K7+N7+T7+Q7+#REF!)</f>
        <v>#REF!</v>
      </c>
    </row>
    <row r="3" spans="1:24" s="99" customFormat="1" ht="21.75" customHeight="1" x14ac:dyDescent="0.15">
      <c r="A3" s="184" t="s">
        <v>3</v>
      </c>
      <c r="B3" s="185"/>
      <c r="C3" s="188" t="s">
        <v>0</v>
      </c>
      <c r="D3" s="189"/>
      <c r="E3" s="190"/>
      <c r="F3" s="191" t="s">
        <v>4</v>
      </c>
      <c r="G3" s="192"/>
      <c r="H3" s="193"/>
      <c r="I3" s="194" t="s">
        <v>5</v>
      </c>
      <c r="J3" s="195"/>
      <c r="K3" s="196"/>
      <c r="L3" s="191" t="s">
        <v>6</v>
      </c>
      <c r="M3" s="192"/>
      <c r="N3" s="193"/>
      <c r="O3" s="197" t="s">
        <v>29</v>
      </c>
      <c r="P3" s="198"/>
      <c r="Q3" s="199"/>
      <c r="R3" s="200" t="s">
        <v>36</v>
      </c>
      <c r="S3" s="201"/>
      <c r="T3" s="202"/>
    </row>
    <row r="4" spans="1:24" s="99" customFormat="1" ht="21.75" customHeight="1" x14ac:dyDescent="0.15">
      <c r="A4" s="186"/>
      <c r="B4" s="187"/>
      <c r="C4" s="36" t="s">
        <v>30</v>
      </c>
      <c r="D4" s="37" t="s">
        <v>1</v>
      </c>
      <c r="E4" s="38" t="s">
        <v>37</v>
      </c>
      <c r="F4" s="59" t="s">
        <v>38</v>
      </c>
      <c r="G4" s="39" t="s">
        <v>25</v>
      </c>
      <c r="H4" s="60" t="s">
        <v>31</v>
      </c>
      <c r="I4" s="100" t="s">
        <v>32</v>
      </c>
      <c r="J4" s="40" t="s">
        <v>25</v>
      </c>
      <c r="K4" s="61" t="s">
        <v>39</v>
      </c>
      <c r="L4" s="59" t="s">
        <v>38</v>
      </c>
      <c r="M4" s="39" t="s">
        <v>25</v>
      </c>
      <c r="N4" s="60" t="s">
        <v>39</v>
      </c>
      <c r="O4" s="120" t="s">
        <v>38</v>
      </c>
      <c r="P4" s="121" t="s">
        <v>25</v>
      </c>
      <c r="Q4" s="122" t="s">
        <v>31</v>
      </c>
      <c r="R4" s="123" t="s">
        <v>38</v>
      </c>
      <c r="S4" s="124" t="s">
        <v>25</v>
      </c>
      <c r="T4" s="125" t="s">
        <v>39</v>
      </c>
    </row>
    <row r="5" spans="1:24" s="4" customFormat="1" ht="21.75" customHeight="1" x14ac:dyDescent="0.15">
      <c r="A5" s="186"/>
      <c r="B5" s="187"/>
      <c r="C5" s="41" t="s">
        <v>8</v>
      </c>
      <c r="D5" s="73" t="s">
        <v>9</v>
      </c>
      <c r="E5" s="42" t="s">
        <v>8</v>
      </c>
      <c r="F5" s="41" t="s">
        <v>8</v>
      </c>
      <c r="G5" s="73" t="s">
        <v>9</v>
      </c>
      <c r="H5" s="42" t="s">
        <v>8</v>
      </c>
      <c r="I5" s="41" t="s">
        <v>8</v>
      </c>
      <c r="J5" s="73" t="s">
        <v>9</v>
      </c>
      <c r="K5" s="54" t="s">
        <v>8</v>
      </c>
      <c r="L5" s="41" t="s">
        <v>8</v>
      </c>
      <c r="M5" s="73" t="s">
        <v>9</v>
      </c>
      <c r="N5" s="42" t="s">
        <v>8</v>
      </c>
      <c r="O5" s="41" t="s">
        <v>8</v>
      </c>
      <c r="P5" s="73" t="s">
        <v>9</v>
      </c>
      <c r="Q5" s="42" t="s">
        <v>8</v>
      </c>
      <c r="R5" s="41" t="s">
        <v>8</v>
      </c>
      <c r="S5" s="73" t="s">
        <v>9</v>
      </c>
      <c r="T5" s="49" t="s">
        <v>8</v>
      </c>
      <c r="V5" s="108">
        <f>SUM(E10:E18)</f>
        <v>20137.300000000003</v>
      </c>
      <c r="W5" s="74"/>
    </row>
    <row r="6" spans="1:24" s="75" customFormat="1" ht="15.75" customHeight="1" x14ac:dyDescent="0.15">
      <c r="A6" s="179" t="s">
        <v>33</v>
      </c>
      <c r="B6" s="180"/>
      <c r="C6" s="126">
        <f>SUM(C7:C9)</f>
        <v>77061.33</v>
      </c>
      <c r="D6" s="127">
        <f t="shared" ref="D6:D45" si="0">C6-E6</f>
        <v>-6783.2799999999843</v>
      </c>
      <c r="E6" s="128">
        <f>SUM(E7:E9)</f>
        <v>83844.609999999986</v>
      </c>
      <c r="F6" s="126">
        <f>SUM(F7:F9)</f>
        <v>23994.76</v>
      </c>
      <c r="G6" s="127">
        <f>F6-H6</f>
        <v>-3240.7900000000045</v>
      </c>
      <c r="H6" s="128">
        <f>SUM(H7:H9)</f>
        <v>27235.550000000003</v>
      </c>
      <c r="I6" s="126">
        <f>SUM(I7:I9)</f>
        <v>25178.85</v>
      </c>
      <c r="J6" s="127">
        <f t="shared" ref="J6:J45" si="1">I6-K6</f>
        <v>-3807.8600000000006</v>
      </c>
      <c r="K6" s="129">
        <f>SUM(K7:K9)</f>
        <v>28986.71</v>
      </c>
      <c r="L6" s="126">
        <f>SUM(L7:L9)</f>
        <v>9284.85</v>
      </c>
      <c r="M6" s="127">
        <f>L6-N6</f>
        <v>12.299999999999272</v>
      </c>
      <c r="N6" s="128">
        <f>SUM(N7:N9)</f>
        <v>9272.5500000000011</v>
      </c>
      <c r="O6" s="126">
        <f>SUM(O7:O9)</f>
        <v>9498.94</v>
      </c>
      <c r="P6" s="127">
        <f>O6-Q6</f>
        <v>2699.2400000000007</v>
      </c>
      <c r="Q6" s="128">
        <f>SUM(Q7:Q9)</f>
        <v>6799.7</v>
      </c>
      <c r="R6" s="126">
        <f>SUM(R7:R9)</f>
        <v>9103.93</v>
      </c>
      <c r="S6" s="127">
        <f>R6-T6</f>
        <v>1228.2399999999998</v>
      </c>
      <c r="T6" s="130">
        <f>SUM(T7:T9)</f>
        <v>7875.6900000000005</v>
      </c>
    </row>
    <row r="7" spans="1:24" s="76" customFormat="1" ht="15.75" customHeight="1" x14ac:dyDescent="0.15">
      <c r="A7" s="179" t="s">
        <v>40</v>
      </c>
      <c r="B7" s="168" t="s">
        <v>10</v>
      </c>
      <c r="C7" s="126">
        <f>SUM(C10,C13,C16,C19,C22,C25,C28,C31,C34,C37,C40,C43)</f>
        <v>40514.47</v>
      </c>
      <c r="D7" s="127">
        <f>C7-E7</f>
        <v>-3385.9799999999959</v>
      </c>
      <c r="E7" s="128">
        <f>E10+E13+E16+E19+E22+E25+E28+E31+E37+E43+E34+E40</f>
        <v>43900.45</v>
      </c>
      <c r="F7" s="126">
        <f>SUM(F10,F13,F16,F19,F22,F25,F28,F31,F34,F37,F40,F43)</f>
        <v>12945.359999999999</v>
      </c>
      <c r="G7" s="127">
        <f>F7-H7</f>
        <v>-1108.010000000002</v>
      </c>
      <c r="H7" s="128">
        <f>SUM(H10+H13+H16+H19+H22+H25+H28+H31+H34+H37+H40+H43)</f>
        <v>14053.37</v>
      </c>
      <c r="I7" s="126">
        <f>SUM(I10,I13,I16,I19,I22,I25,I28,I31,I34,I37,I40,I43)</f>
        <v>13451.35</v>
      </c>
      <c r="J7" s="127">
        <f t="shared" si="1"/>
        <v>-2257.2699999999986</v>
      </c>
      <c r="K7" s="129">
        <f>K10+K13+K16+K19+K22+K25+K28+K31+K34+K37+K40+K43</f>
        <v>15708.619999999999</v>
      </c>
      <c r="L7" s="126">
        <f>SUM(L10,L13,L16,L19,L22,L25,L28,L31,L34,L37,L40,L43)</f>
        <v>4206.9000000000005</v>
      </c>
      <c r="M7" s="127">
        <f>L7-N7</f>
        <v>-10.090000000000146</v>
      </c>
      <c r="N7" s="128">
        <f>N10+N13+N16+N19+N22+N25+N28+N31+N34+N37+N40+N43</f>
        <v>4216.9900000000007</v>
      </c>
      <c r="O7" s="126">
        <f>SUM(O10,O13,O16,O19,O22,O25,O28,O31,O34,O37,O40,O43)</f>
        <v>5157.12</v>
      </c>
      <c r="P7" s="127">
        <f>O7-Q7</f>
        <v>1427.6599999999999</v>
      </c>
      <c r="Q7" s="128">
        <f>Q10+Q13+Q16+Q19+Q22+Q25+Q28+Q31+Q34+Q37+Q40+Q43</f>
        <v>3729.46</v>
      </c>
      <c r="R7" s="126">
        <f>SUM(R10,R13,R16,R19,R22,R25,R28,R31,R34,R37,R40,R43)</f>
        <v>4753.74</v>
      </c>
      <c r="S7" s="127">
        <f>R7-T7</f>
        <v>574.36999999999989</v>
      </c>
      <c r="T7" s="130">
        <f>T10+T13+T16+T19+T22+T25+T28+T31+T34+T37+T40+T43</f>
        <v>4179.37</v>
      </c>
    </row>
    <row r="8" spans="1:24" s="76" customFormat="1" ht="15.75" customHeight="1" x14ac:dyDescent="0.15">
      <c r="A8" s="181"/>
      <c r="B8" s="168" t="s">
        <v>11</v>
      </c>
      <c r="C8" s="126">
        <f>SUM(C11,C14,C17,C20,C23,C26,C29,C32,C35,C38,C41,C44)</f>
        <v>16097.41</v>
      </c>
      <c r="D8" s="127">
        <f>C8-E8</f>
        <v>-1020.8499999999985</v>
      </c>
      <c r="E8" s="128">
        <f>E11+E14+E17+E20+E23+E26+E29+E32+E38+E44+E35+E41</f>
        <v>17118.259999999998</v>
      </c>
      <c r="F8" s="126">
        <f>SUM(F11,F14,F17,F20,F23,F26,F29,F32,F35,F38,F41,F44)</f>
        <v>5224.7699999999995</v>
      </c>
      <c r="G8" s="127">
        <f>F8-H8</f>
        <v>-871.28000000000156</v>
      </c>
      <c r="H8" s="128">
        <f>SUM(H11+H14+H17+H20+H23+H26+H29+H32+H35+H38+H41+H44)</f>
        <v>6096.0500000000011</v>
      </c>
      <c r="I8" s="126">
        <f>SUM(I11,I14,I17,I20,I23,I26,I29,I32,I35,I38,I41,I44)</f>
        <v>4722.3499999999995</v>
      </c>
      <c r="J8" s="127">
        <f t="shared" si="1"/>
        <v>-700.85000000000036</v>
      </c>
      <c r="K8" s="129">
        <f>K11+K14+K17+K20+K23+K26+K29+K32+K35+K38+K41+K44</f>
        <v>5423.2</v>
      </c>
      <c r="L8" s="126">
        <f>SUM(L11,L14,L17,L20,L23,L26,L29,L32,L35,L38,L41,L44)</f>
        <v>2276.3799999999997</v>
      </c>
      <c r="M8" s="127">
        <f>L8-N8</f>
        <v>61.349999999999909</v>
      </c>
      <c r="N8" s="128">
        <f t="shared" ref="N8" si="2">N11+N14+N17+N20+N23+N26+N29+N32+N35+N38+N41+N44</f>
        <v>2215.0299999999997</v>
      </c>
      <c r="O8" s="126">
        <f>SUM(O11,O14,O17,O20,O23,O26,O29,O32,O35,O38,O41,O44)</f>
        <v>1884.47</v>
      </c>
      <c r="P8" s="127">
        <f>O8-Q8</f>
        <v>502.36000000000013</v>
      </c>
      <c r="Q8" s="128">
        <f t="shared" ref="Q8:Q9" si="3">Q11+Q14+Q17+Q20+Q23+Q26+Q29+Q32+Q35+Q38+Q41+Q44</f>
        <v>1382.11</v>
      </c>
      <c r="R8" s="126">
        <f>SUM(R11,R14,R17,R20,R23,R26,R29,R32,R35,R38,R41,R44)</f>
        <v>1989.4399999999998</v>
      </c>
      <c r="S8" s="127">
        <f>R8-T8</f>
        <v>449.45999999999958</v>
      </c>
      <c r="T8" s="130">
        <f t="shared" ref="T8:T9" si="4">T11+T14+T17+T20+T23+T26+T29+T32+T35+T38+T41+T44</f>
        <v>1539.9800000000002</v>
      </c>
    </row>
    <row r="9" spans="1:24" s="76" customFormat="1" ht="15.75" customHeight="1" x14ac:dyDescent="0.15">
      <c r="A9" s="181"/>
      <c r="B9" s="168" t="s">
        <v>12</v>
      </c>
      <c r="C9" s="126">
        <f>SUM(C12,C15,C18,C21,C24,C27,C30,C33,C36,C39,C42,C45)</f>
        <v>20449.45</v>
      </c>
      <c r="D9" s="127">
        <f>C9-E9</f>
        <v>-2376.4499999999971</v>
      </c>
      <c r="E9" s="128">
        <f>E12+E15+E18+E21+E24+E27+E30+E33+E39+E45+E36+E42</f>
        <v>22825.899999999998</v>
      </c>
      <c r="F9" s="126">
        <f>SUM(F12,F15,F18,F21,F24,F27,F30,F33,F36,F39,F42,F45)</f>
        <v>5824.63</v>
      </c>
      <c r="G9" s="127">
        <f>F9-H9</f>
        <v>-1261.5</v>
      </c>
      <c r="H9" s="128">
        <f>SUM(H12+H15+H18+H21+H24+H27+H30+H33+H36+H39+H42+H45)</f>
        <v>7086.13</v>
      </c>
      <c r="I9" s="126">
        <f>SUM(I12,I15,I18,I21,I24,I27,I30,I33,I36,I39,I42,I45)</f>
        <v>7005.15</v>
      </c>
      <c r="J9" s="127">
        <f t="shared" si="1"/>
        <v>-849.74000000000069</v>
      </c>
      <c r="K9" s="129">
        <f>K12+K15+K18+K21+K24+K27+K30+K33+K36+K39+K42+K45</f>
        <v>7854.89</v>
      </c>
      <c r="L9" s="126">
        <f>SUM(L12,L15,L18,L21,L24,L27,L30,L33,L36,L39,L42,L45)</f>
        <v>2801.5699999999997</v>
      </c>
      <c r="M9" s="127">
        <f>L9-N9</f>
        <v>-38.960000000000491</v>
      </c>
      <c r="N9" s="128">
        <f>N12+N15+N18+N21+N24+N27+N30+N33+N36+N39+N42+N45</f>
        <v>2840.53</v>
      </c>
      <c r="O9" s="126">
        <f>SUM(O12,O15,O18,O21,O24,O27,O30,O33,O36,O39,O42,O45)</f>
        <v>2457.3500000000004</v>
      </c>
      <c r="P9" s="127">
        <f>O9-Q9</f>
        <v>769.22000000000025</v>
      </c>
      <c r="Q9" s="128">
        <f t="shared" si="3"/>
        <v>1688.13</v>
      </c>
      <c r="R9" s="126">
        <f>SUM(R12,R15,R18,R21,R24,R27,R30,R33,R36,R39,R42,R45)</f>
        <v>2360.75</v>
      </c>
      <c r="S9" s="127">
        <f>R9-T9</f>
        <v>204.40999999999985</v>
      </c>
      <c r="T9" s="130">
        <f t="shared" si="4"/>
        <v>2156.34</v>
      </c>
    </row>
    <row r="10" spans="1:24" s="76" customFormat="1" ht="15.75" customHeight="1" x14ac:dyDescent="0.15">
      <c r="A10" s="182" t="s">
        <v>41</v>
      </c>
      <c r="B10" s="77" t="s">
        <v>10</v>
      </c>
      <c r="C10" s="86">
        <f>F10+I10+L10+R10+O10</f>
        <v>3725.7900000000009</v>
      </c>
      <c r="D10" s="87">
        <f>C10-E10</f>
        <v>-25.179999999999382</v>
      </c>
      <c r="E10" s="131">
        <v>3750.9700000000003</v>
      </c>
      <c r="F10" s="126">
        <v>1172.4000000000001</v>
      </c>
      <c r="G10" s="127">
        <f t="shared" ref="G10:G45" si="5">F10-H10</f>
        <v>-9.25</v>
      </c>
      <c r="H10" s="126">
        <v>1181.6500000000001</v>
      </c>
      <c r="I10" s="126">
        <v>1263.9100000000001</v>
      </c>
      <c r="J10" s="127">
        <f t="shared" si="1"/>
        <v>-95.379999999999882</v>
      </c>
      <c r="K10" s="126">
        <v>1359.29</v>
      </c>
      <c r="L10" s="126">
        <v>367.15</v>
      </c>
      <c r="M10" s="87">
        <f t="shared" ref="M10:M45" si="6">L10-N10</f>
        <v>4.7699999999999818</v>
      </c>
      <c r="N10" s="86">
        <v>362.38</v>
      </c>
      <c r="O10" s="86">
        <v>471.3</v>
      </c>
      <c r="P10" s="87">
        <f t="shared" ref="P10:P45" si="7">O10-Q10</f>
        <v>151.32999999999998</v>
      </c>
      <c r="Q10" s="86">
        <v>319.97000000000003</v>
      </c>
      <c r="R10" s="86">
        <v>451.03</v>
      </c>
      <c r="S10" s="87">
        <f t="shared" ref="S10:S45" si="8">R10-T10</f>
        <v>95.799999999999955</v>
      </c>
      <c r="T10" s="132">
        <v>355.23</v>
      </c>
    </row>
    <row r="11" spans="1:24" s="76" customFormat="1" ht="15.75" customHeight="1" x14ac:dyDescent="0.15">
      <c r="A11" s="182"/>
      <c r="B11" s="77" t="s">
        <v>11</v>
      </c>
      <c r="C11" s="86">
        <f>F11+I11+L11+R11+O11+W11</f>
        <v>1440.1600000000003</v>
      </c>
      <c r="D11" s="87">
        <f t="shared" si="0"/>
        <v>33.460000000000264</v>
      </c>
      <c r="E11" s="131">
        <v>1406.7</v>
      </c>
      <c r="F11" s="126">
        <v>470.28</v>
      </c>
      <c r="G11" s="127">
        <f t="shared" si="5"/>
        <v>-49.290000000000077</v>
      </c>
      <c r="H11" s="126">
        <v>519.57000000000005</v>
      </c>
      <c r="I11" s="126">
        <v>412.68</v>
      </c>
      <c r="J11" s="127">
        <f t="shared" si="1"/>
        <v>-41.79000000000002</v>
      </c>
      <c r="K11" s="126">
        <v>454.47</v>
      </c>
      <c r="L11" s="126">
        <v>211.18</v>
      </c>
      <c r="M11" s="87">
        <f t="shared" si="6"/>
        <v>68.87</v>
      </c>
      <c r="N11" s="86">
        <v>142.31</v>
      </c>
      <c r="O11" s="86">
        <v>175.38</v>
      </c>
      <c r="P11" s="87">
        <f t="shared" si="7"/>
        <v>57.759999999999991</v>
      </c>
      <c r="Q11" s="86">
        <v>117.62</v>
      </c>
      <c r="R11" s="86">
        <v>170.64</v>
      </c>
      <c r="S11" s="87">
        <f t="shared" si="8"/>
        <v>38.609999999999985</v>
      </c>
      <c r="T11" s="132">
        <v>132.03</v>
      </c>
    </row>
    <row r="12" spans="1:24" s="76" customFormat="1" ht="15.75" customHeight="1" x14ac:dyDescent="0.15">
      <c r="A12" s="182"/>
      <c r="B12" s="77" t="s">
        <v>12</v>
      </c>
      <c r="C12" s="86">
        <f>F12+I12+L12+R12+O12</f>
        <v>1777.98</v>
      </c>
      <c r="D12" s="87">
        <f t="shared" si="0"/>
        <v>-41.029999999999973</v>
      </c>
      <c r="E12" s="131">
        <v>1819.01</v>
      </c>
      <c r="F12" s="126">
        <v>508.49</v>
      </c>
      <c r="G12" s="127">
        <f t="shared" si="5"/>
        <v>-43.419999999999959</v>
      </c>
      <c r="H12" s="126">
        <v>551.91</v>
      </c>
      <c r="I12" s="126">
        <v>610.41999999999996</v>
      </c>
      <c r="J12" s="127">
        <f t="shared" si="1"/>
        <v>-38.980000000000018</v>
      </c>
      <c r="K12" s="126">
        <v>649.4</v>
      </c>
      <c r="L12" s="126">
        <v>232.99</v>
      </c>
      <c r="M12" s="87">
        <f t="shared" si="6"/>
        <v>13.570000000000022</v>
      </c>
      <c r="N12" s="86">
        <v>219.42</v>
      </c>
      <c r="O12" s="86">
        <v>213.87</v>
      </c>
      <c r="P12" s="87">
        <f t="shared" si="7"/>
        <v>76.240000000000009</v>
      </c>
      <c r="Q12" s="86">
        <v>137.63</v>
      </c>
      <c r="R12" s="86">
        <v>212.21</v>
      </c>
      <c r="S12" s="87">
        <f t="shared" si="8"/>
        <v>39.450000000000017</v>
      </c>
      <c r="T12" s="132">
        <v>172.76</v>
      </c>
    </row>
    <row r="13" spans="1:24" s="76" customFormat="1" ht="15.75" customHeight="1" x14ac:dyDescent="0.15">
      <c r="A13" s="182" t="s">
        <v>27</v>
      </c>
      <c r="B13" s="77" t="s">
        <v>10</v>
      </c>
      <c r="C13" s="86">
        <f>F13+I13+L13+R13+O13</f>
        <v>3357.3300000000004</v>
      </c>
      <c r="D13" s="87">
        <f t="shared" si="0"/>
        <v>-192.40000000000009</v>
      </c>
      <c r="E13" s="131">
        <v>3549.7300000000005</v>
      </c>
      <c r="F13" s="126">
        <v>1057.73</v>
      </c>
      <c r="G13" s="127">
        <f t="shared" si="5"/>
        <v>-58.019999999999982</v>
      </c>
      <c r="H13" s="126">
        <v>1115.75</v>
      </c>
      <c r="I13" s="126">
        <v>1117.79</v>
      </c>
      <c r="J13" s="127">
        <f t="shared" si="1"/>
        <v>-165.47000000000003</v>
      </c>
      <c r="K13" s="126">
        <v>1283.26</v>
      </c>
      <c r="L13" s="126">
        <v>352.75</v>
      </c>
      <c r="M13" s="87">
        <f t="shared" si="6"/>
        <v>-5.8199999999999932</v>
      </c>
      <c r="N13" s="86">
        <v>358.57</v>
      </c>
      <c r="O13" s="86">
        <v>427.07</v>
      </c>
      <c r="P13" s="87">
        <f t="shared" si="7"/>
        <v>128.32</v>
      </c>
      <c r="Q13" s="86">
        <v>298.75</v>
      </c>
      <c r="R13" s="86">
        <v>401.99</v>
      </c>
      <c r="S13" s="87">
        <f t="shared" si="8"/>
        <v>69.69</v>
      </c>
      <c r="T13" s="132">
        <v>332.3</v>
      </c>
    </row>
    <row r="14" spans="1:24" s="76" customFormat="1" ht="15.75" customHeight="1" x14ac:dyDescent="0.15">
      <c r="A14" s="182"/>
      <c r="B14" s="77" t="s">
        <v>11</v>
      </c>
      <c r="C14" s="86">
        <f>F14+I14+L14+R14+O14+W14</f>
        <v>1391.98</v>
      </c>
      <c r="D14" s="87">
        <f t="shared" si="0"/>
        <v>-1.680000000000291</v>
      </c>
      <c r="E14" s="131">
        <v>1393.6600000000003</v>
      </c>
      <c r="F14" s="126">
        <v>454.13</v>
      </c>
      <c r="G14" s="127">
        <f t="shared" si="5"/>
        <v>-56.06</v>
      </c>
      <c r="H14" s="126">
        <v>510.19</v>
      </c>
      <c r="I14" s="126">
        <v>407.5</v>
      </c>
      <c r="J14" s="127">
        <f t="shared" si="1"/>
        <v>-47.009999999999991</v>
      </c>
      <c r="K14" s="126">
        <v>454.51</v>
      </c>
      <c r="L14" s="126">
        <v>207.34</v>
      </c>
      <c r="M14" s="87">
        <f t="shared" si="6"/>
        <v>60.129999999999995</v>
      </c>
      <c r="N14" s="86">
        <v>147.21</v>
      </c>
      <c r="O14" s="86">
        <v>153.61000000000001</v>
      </c>
      <c r="P14" s="87">
        <f t="shared" si="7"/>
        <v>40.450000000000017</v>
      </c>
      <c r="Q14" s="86">
        <v>113.16</v>
      </c>
      <c r="R14" s="86">
        <v>169.4</v>
      </c>
      <c r="S14" s="87">
        <f t="shared" si="8"/>
        <v>39.25</v>
      </c>
      <c r="T14" s="132">
        <v>130.15</v>
      </c>
    </row>
    <row r="15" spans="1:24" s="76" customFormat="1" ht="15.75" customHeight="1" x14ac:dyDescent="0.15">
      <c r="A15" s="182"/>
      <c r="B15" s="77" t="s">
        <v>12</v>
      </c>
      <c r="C15" s="86">
        <f>F15+I15+L15+R15+O15</f>
        <v>1645.25</v>
      </c>
      <c r="D15" s="87">
        <f t="shared" si="0"/>
        <v>-124.97000000000025</v>
      </c>
      <c r="E15" s="131">
        <v>1770.2200000000003</v>
      </c>
      <c r="F15" s="126">
        <v>466</v>
      </c>
      <c r="G15" s="127">
        <f t="shared" si="5"/>
        <v>-78.37</v>
      </c>
      <c r="H15" s="126">
        <v>544.37</v>
      </c>
      <c r="I15" s="126">
        <v>571.62</v>
      </c>
      <c r="J15" s="127">
        <f t="shared" si="1"/>
        <v>-42.600000000000023</v>
      </c>
      <c r="K15" s="126">
        <v>614.22</v>
      </c>
      <c r="L15" s="126">
        <v>217.77</v>
      </c>
      <c r="M15" s="87">
        <f t="shared" si="6"/>
        <v>4.4500000000000171</v>
      </c>
      <c r="N15" s="86">
        <v>213.32</v>
      </c>
      <c r="O15" s="86">
        <v>198.14</v>
      </c>
      <c r="P15" s="87">
        <f t="shared" si="7"/>
        <v>66.279999999999973</v>
      </c>
      <c r="Q15" s="86">
        <v>131.86000000000001</v>
      </c>
      <c r="R15" s="86">
        <v>191.72</v>
      </c>
      <c r="S15" s="87">
        <f t="shared" si="8"/>
        <v>19.330000000000013</v>
      </c>
      <c r="T15" s="132">
        <v>172.39</v>
      </c>
    </row>
    <row r="16" spans="1:24" s="79" customFormat="1" ht="15.75" customHeight="1" x14ac:dyDescent="0.15">
      <c r="A16" s="178" t="s">
        <v>28</v>
      </c>
      <c r="B16" s="78" t="s">
        <v>10</v>
      </c>
      <c r="C16" s="86">
        <f>F16+I16+L16+R16+O16</f>
        <v>3622.64</v>
      </c>
      <c r="D16" s="87">
        <f t="shared" si="0"/>
        <v>247.40999999999985</v>
      </c>
      <c r="E16" s="131">
        <v>3375.23</v>
      </c>
      <c r="F16" s="126">
        <v>1162.74</v>
      </c>
      <c r="G16" s="127">
        <f t="shared" si="5"/>
        <v>90.380000000000109</v>
      </c>
      <c r="H16" s="126">
        <v>1072.3599999999999</v>
      </c>
      <c r="I16" s="126">
        <v>1207.53</v>
      </c>
      <c r="J16" s="127">
        <f t="shared" si="1"/>
        <v>5.3699999999998909</v>
      </c>
      <c r="K16" s="126">
        <v>1202.1600000000001</v>
      </c>
      <c r="L16" s="126">
        <v>382.22</v>
      </c>
      <c r="M16" s="87">
        <f t="shared" si="6"/>
        <v>53.100000000000023</v>
      </c>
      <c r="N16" s="86">
        <v>329.12</v>
      </c>
      <c r="O16" s="86">
        <v>460.44</v>
      </c>
      <c r="P16" s="87">
        <f t="shared" si="7"/>
        <v>173.26</v>
      </c>
      <c r="Q16" s="86">
        <v>287.18</v>
      </c>
      <c r="R16" s="86">
        <v>409.71</v>
      </c>
      <c r="S16" s="87">
        <f t="shared" si="8"/>
        <v>78.409999999999968</v>
      </c>
      <c r="T16" s="132">
        <v>331.3</v>
      </c>
      <c r="W16" s="80"/>
    </row>
    <row r="17" spans="1:23" s="79" customFormat="1" ht="15.75" customHeight="1" x14ac:dyDescent="0.15">
      <c r="A17" s="178"/>
      <c r="B17" s="78" t="s">
        <v>11</v>
      </c>
      <c r="C17" s="86">
        <f>F17+I17+L17+R17+O17+W17</f>
        <v>1465.0099999999998</v>
      </c>
      <c r="D17" s="87">
        <f t="shared" si="0"/>
        <v>92.2199999999998</v>
      </c>
      <c r="E17" s="131">
        <v>1372.79</v>
      </c>
      <c r="F17" s="126">
        <v>468.93</v>
      </c>
      <c r="G17" s="127">
        <f t="shared" si="5"/>
        <v>-27.310000000000002</v>
      </c>
      <c r="H17" s="126">
        <v>496.24</v>
      </c>
      <c r="I17" s="126">
        <v>427.68</v>
      </c>
      <c r="J17" s="127">
        <f t="shared" si="1"/>
        <v>-19.259999999999991</v>
      </c>
      <c r="K17" s="126">
        <v>446.94</v>
      </c>
      <c r="L17" s="126">
        <v>216.2</v>
      </c>
      <c r="M17" s="87">
        <f t="shared" si="6"/>
        <v>58.66</v>
      </c>
      <c r="N17" s="86">
        <v>157.54</v>
      </c>
      <c r="O17" s="86">
        <v>174.11</v>
      </c>
      <c r="P17" s="87">
        <f t="shared" si="7"/>
        <v>63.480000000000018</v>
      </c>
      <c r="Q17" s="86">
        <v>110.63</v>
      </c>
      <c r="R17" s="86">
        <v>178.09</v>
      </c>
      <c r="S17" s="133">
        <f t="shared" si="8"/>
        <v>51.59</v>
      </c>
      <c r="T17" s="132">
        <v>126.5</v>
      </c>
      <c r="W17" s="80"/>
    </row>
    <row r="18" spans="1:23" s="79" customFormat="1" ht="15.75" customHeight="1" x14ac:dyDescent="0.15">
      <c r="A18" s="178"/>
      <c r="B18" s="78" t="s">
        <v>12</v>
      </c>
      <c r="C18" s="86">
        <f>F18+I18+L18+R18+O18</f>
        <v>1692.17</v>
      </c>
      <c r="D18" s="87">
        <f t="shared" si="0"/>
        <v>-6.8199999999999363</v>
      </c>
      <c r="E18" s="131">
        <v>1698.99</v>
      </c>
      <c r="F18" s="126">
        <v>473.81</v>
      </c>
      <c r="G18" s="127">
        <f t="shared" si="5"/>
        <v>-39.71999999999997</v>
      </c>
      <c r="H18" s="126">
        <v>513.53</v>
      </c>
      <c r="I18" s="126">
        <v>594.95000000000005</v>
      </c>
      <c r="J18" s="127">
        <f t="shared" si="1"/>
        <v>-9.3399999999999181</v>
      </c>
      <c r="K18" s="126">
        <v>604.29</v>
      </c>
      <c r="L18" s="126">
        <v>227.72</v>
      </c>
      <c r="M18" s="87">
        <f t="shared" si="6"/>
        <v>27.789999999999992</v>
      </c>
      <c r="N18" s="86">
        <v>199.93</v>
      </c>
      <c r="O18" s="86">
        <v>199.96</v>
      </c>
      <c r="P18" s="87">
        <f t="shared" si="7"/>
        <v>75.010000000000005</v>
      </c>
      <c r="Q18" s="86">
        <v>124.95</v>
      </c>
      <c r="R18" s="86">
        <v>195.73</v>
      </c>
      <c r="S18" s="87">
        <f t="shared" si="8"/>
        <v>26.039999999999992</v>
      </c>
      <c r="T18" s="132">
        <v>169.69</v>
      </c>
    </row>
    <row r="19" spans="1:23" s="79" customFormat="1" ht="15.75" customHeight="1" x14ac:dyDescent="0.15">
      <c r="A19" s="178" t="s">
        <v>13</v>
      </c>
      <c r="B19" s="78" t="s">
        <v>10</v>
      </c>
      <c r="C19" s="86">
        <f>F19+I19+L19+R19+O19</f>
        <v>3616.7599999999998</v>
      </c>
      <c r="D19" s="87">
        <f t="shared" si="0"/>
        <v>-204.39000000000033</v>
      </c>
      <c r="E19" s="131">
        <v>3821.15</v>
      </c>
      <c r="F19" s="126">
        <v>1141.72</v>
      </c>
      <c r="G19" s="127">
        <f t="shared" si="5"/>
        <v>-86.3599999999999</v>
      </c>
      <c r="H19" s="126">
        <v>1228.08</v>
      </c>
      <c r="I19" s="126">
        <v>1202.97</v>
      </c>
      <c r="J19" s="127">
        <f t="shared" si="1"/>
        <v>-178.62999999999988</v>
      </c>
      <c r="K19" s="126">
        <v>1381.6</v>
      </c>
      <c r="L19" s="126">
        <v>371.23</v>
      </c>
      <c r="M19" s="87">
        <f t="shared" si="6"/>
        <v>8.910000000000025</v>
      </c>
      <c r="N19" s="86">
        <v>362.32</v>
      </c>
      <c r="O19" s="86">
        <v>459.16</v>
      </c>
      <c r="P19" s="87">
        <f t="shared" si="7"/>
        <v>138.10000000000002</v>
      </c>
      <c r="Q19" s="86">
        <v>321.06</v>
      </c>
      <c r="R19" s="86">
        <v>441.68</v>
      </c>
      <c r="S19" s="87">
        <f t="shared" si="8"/>
        <v>84.860000000000014</v>
      </c>
      <c r="T19" s="132">
        <v>356.82</v>
      </c>
    </row>
    <row r="20" spans="1:23" s="79" customFormat="1" ht="15.75" customHeight="1" x14ac:dyDescent="0.15">
      <c r="A20" s="178"/>
      <c r="B20" s="78" t="s">
        <v>11</v>
      </c>
      <c r="C20" s="86">
        <f>F20+I20+L20+R20+O20+W20</f>
        <v>1464.54</v>
      </c>
      <c r="D20" s="87">
        <f t="shared" si="0"/>
        <v>45.399999999999864</v>
      </c>
      <c r="E20" s="131">
        <v>1419.14</v>
      </c>
      <c r="F20" s="126">
        <v>474.36</v>
      </c>
      <c r="G20" s="127">
        <f t="shared" si="5"/>
        <v>-27.669999999999959</v>
      </c>
      <c r="H20" s="126">
        <v>502.03</v>
      </c>
      <c r="I20" s="126">
        <v>428.09</v>
      </c>
      <c r="J20" s="127">
        <f t="shared" si="1"/>
        <v>-34.620000000000005</v>
      </c>
      <c r="K20" s="126">
        <v>462.71</v>
      </c>
      <c r="L20" s="126">
        <v>215.66</v>
      </c>
      <c r="M20" s="87">
        <f t="shared" si="6"/>
        <v>49.710000000000008</v>
      </c>
      <c r="N20" s="86">
        <v>165.95</v>
      </c>
      <c r="O20" s="86">
        <v>167.58</v>
      </c>
      <c r="P20" s="87">
        <f t="shared" si="7"/>
        <v>48.150000000000006</v>
      </c>
      <c r="Q20" s="86">
        <v>119.43</v>
      </c>
      <c r="R20" s="86">
        <v>178.85</v>
      </c>
      <c r="S20" s="87">
        <f t="shared" si="8"/>
        <v>46.539999999999992</v>
      </c>
      <c r="T20" s="132">
        <v>132.31</v>
      </c>
      <c r="W20" s="76"/>
    </row>
    <row r="21" spans="1:23" s="79" customFormat="1" ht="15.75" customHeight="1" x14ac:dyDescent="0.15">
      <c r="A21" s="178"/>
      <c r="B21" s="78" t="s">
        <v>12</v>
      </c>
      <c r="C21" s="86">
        <f>F21+I21+L21+R21+O21</f>
        <v>1710.9399999999998</v>
      </c>
      <c r="D21" s="87">
        <f t="shared" si="0"/>
        <v>-45.809999999999945</v>
      </c>
      <c r="E21" s="131">
        <v>1756.7499999999998</v>
      </c>
      <c r="F21" s="126">
        <v>483.83</v>
      </c>
      <c r="G21" s="127">
        <f t="shared" si="5"/>
        <v>-49.099999999999966</v>
      </c>
      <c r="H21" s="126">
        <v>532.92999999999995</v>
      </c>
      <c r="I21" s="126">
        <v>606.54999999999995</v>
      </c>
      <c r="J21" s="127">
        <f t="shared" si="1"/>
        <v>-22.950000000000045</v>
      </c>
      <c r="K21" s="126">
        <v>629.5</v>
      </c>
      <c r="L21" s="126">
        <v>225.46</v>
      </c>
      <c r="M21" s="87">
        <f t="shared" si="6"/>
        <v>15.210000000000008</v>
      </c>
      <c r="N21" s="86">
        <v>210.25</v>
      </c>
      <c r="O21" s="86">
        <v>200.83</v>
      </c>
      <c r="P21" s="87">
        <f t="shared" si="7"/>
        <v>71.240000000000009</v>
      </c>
      <c r="Q21" s="86">
        <v>129.59</v>
      </c>
      <c r="R21" s="86">
        <v>194.27</v>
      </c>
      <c r="S21" s="87">
        <f t="shared" si="8"/>
        <v>31.800000000000011</v>
      </c>
      <c r="T21" s="132">
        <v>162.47</v>
      </c>
    </row>
    <row r="22" spans="1:23" s="79" customFormat="1" ht="15.75" customHeight="1" x14ac:dyDescent="0.15">
      <c r="A22" s="178" t="s">
        <v>14</v>
      </c>
      <c r="B22" s="78" t="s">
        <v>10</v>
      </c>
      <c r="C22" s="126">
        <f>F22+I22+L22+R22+O22</f>
        <v>3745.8900000000003</v>
      </c>
      <c r="D22" s="127">
        <f t="shared" si="0"/>
        <v>79.449999999999818</v>
      </c>
      <c r="E22" s="131">
        <v>3666.4400000000005</v>
      </c>
      <c r="F22" s="126">
        <v>1219</v>
      </c>
      <c r="G22" s="127">
        <f t="shared" si="5"/>
        <v>39.619999999999891</v>
      </c>
      <c r="H22" s="126">
        <v>1179.3800000000001</v>
      </c>
      <c r="I22" s="126">
        <v>1225.93</v>
      </c>
      <c r="J22" s="127">
        <f t="shared" si="1"/>
        <v>-78.240000000000009</v>
      </c>
      <c r="K22" s="126">
        <v>1304.17</v>
      </c>
      <c r="L22" s="126">
        <v>394.15</v>
      </c>
      <c r="M22" s="87">
        <f t="shared" si="6"/>
        <v>45.729999999999961</v>
      </c>
      <c r="N22" s="86">
        <v>348.42</v>
      </c>
      <c r="O22" s="86">
        <v>465.77</v>
      </c>
      <c r="P22" s="87">
        <f t="shared" si="7"/>
        <v>153.31</v>
      </c>
      <c r="Q22" s="86">
        <v>312.45999999999998</v>
      </c>
      <c r="R22" s="86">
        <v>441.04</v>
      </c>
      <c r="S22" s="87">
        <f t="shared" si="8"/>
        <v>87.12</v>
      </c>
      <c r="T22" s="132">
        <v>353.92</v>
      </c>
    </row>
    <row r="23" spans="1:23" s="79" customFormat="1" ht="15.75" customHeight="1" x14ac:dyDescent="0.15">
      <c r="A23" s="178"/>
      <c r="B23" s="78" t="s">
        <v>11</v>
      </c>
      <c r="C23" s="86">
        <f>F23+I23+L23+R23+O23+W23</f>
        <v>1473.4</v>
      </c>
      <c r="D23" s="87">
        <f t="shared" si="0"/>
        <v>0.39000000000032742</v>
      </c>
      <c r="E23" s="131">
        <v>1473.0099999999998</v>
      </c>
      <c r="F23" s="126">
        <v>473.65</v>
      </c>
      <c r="G23" s="127">
        <f t="shared" si="5"/>
        <v>-60.5</v>
      </c>
      <c r="H23" s="126">
        <v>534.15</v>
      </c>
      <c r="I23" s="126">
        <v>436.32</v>
      </c>
      <c r="J23" s="127">
        <f t="shared" si="1"/>
        <v>-27.129999999999995</v>
      </c>
      <c r="K23" s="126">
        <v>463.45</v>
      </c>
      <c r="L23" s="126">
        <v>208.24</v>
      </c>
      <c r="M23" s="87">
        <f t="shared" si="6"/>
        <v>29.900000000000006</v>
      </c>
      <c r="N23" s="86">
        <v>178.34</v>
      </c>
      <c r="O23" s="86">
        <v>172.15</v>
      </c>
      <c r="P23" s="87">
        <f t="shared" si="7"/>
        <v>49.850000000000009</v>
      </c>
      <c r="Q23" s="86">
        <v>122.3</v>
      </c>
      <c r="R23" s="86">
        <v>183.04</v>
      </c>
      <c r="S23" s="87">
        <f t="shared" si="8"/>
        <v>47.679999999999978</v>
      </c>
      <c r="T23" s="132">
        <v>135.36000000000001</v>
      </c>
      <c r="W23" s="81"/>
    </row>
    <row r="24" spans="1:23" s="79" customFormat="1" ht="15.75" customHeight="1" x14ac:dyDescent="0.15">
      <c r="A24" s="178"/>
      <c r="B24" s="78" t="s">
        <v>12</v>
      </c>
      <c r="C24" s="86">
        <f t="shared" ref="C24:C45" si="9">F24+I24+L24+R24+O24</f>
        <v>1874.9999999999998</v>
      </c>
      <c r="D24" s="87">
        <f t="shared" si="0"/>
        <v>-16.410000000000537</v>
      </c>
      <c r="E24" s="131">
        <v>1891.4100000000003</v>
      </c>
      <c r="F24" s="126">
        <v>534.51</v>
      </c>
      <c r="G24" s="127">
        <f t="shared" si="5"/>
        <v>-48.180000000000064</v>
      </c>
      <c r="H24" s="126">
        <v>582.69000000000005</v>
      </c>
      <c r="I24" s="126">
        <v>644.66999999999996</v>
      </c>
      <c r="J24" s="127">
        <f t="shared" si="1"/>
        <v>-23.650000000000091</v>
      </c>
      <c r="K24" s="126">
        <v>668.32</v>
      </c>
      <c r="L24" s="126">
        <v>253.89</v>
      </c>
      <c r="M24" s="87">
        <f t="shared" si="6"/>
        <v>24.97</v>
      </c>
      <c r="N24" s="86">
        <v>228.92</v>
      </c>
      <c r="O24" s="86">
        <v>225</v>
      </c>
      <c r="P24" s="87">
        <f t="shared" si="7"/>
        <v>87.009999999999991</v>
      </c>
      <c r="Q24" s="86">
        <v>137.99</v>
      </c>
      <c r="R24" s="86">
        <v>216.93</v>
      </c>
      <c r="S24" s="87">
        <f t="shared" si="8"/>
        <v>38.990000000000009</v>
      </c>
      <c r="T24" s="132">
        <v>177.94</v>
      </c>
    </row>
    <row r="25" spans="1:23" s="83" customFormat="1" ht="15.75" customHeight="1" x14ac:dyDescent="0.15">
      <c r="A25" s="178" t="s">
        <v>15</v>
      </c>
      <c r="B25" s="82" t="s">
        <v>10</v>
      </c>
      <c r="C25" s="126">
        <f t="shared" si="9"/>
        <v>3662.1600000000003</v>
      </c>
      <c r="D25" s="127">
        <f t="shared" si="0"/>
        <v>163.88000000000056</v>
      </c>
      <c r="E25" s="131">
        <v>3498.2799999999997</v>
      </c>
      <c r="F25" s="126">
        <v>1191.32</v>
      </c>
      <c r="G25" s="127">
        <f t="shared" si="5"/>
        <v>73.159999999999854</v>
      </c>
      <c r="H25" s="126">
        <v>1118.1600000000001</v>
      </c>
      <c r="I25" s="126">
        <v>1204.19</v>
      </c>
      <c r="J25" s="127">
        <f t="shared" si="1"/>
        <v>-56.619999999999891</v>
      </c>
      <c r="K25" s="126">
        <v>1260.81</v>
      </c>
      <c r="L25" s="126">
        <v>365.88</v>
      </c>
      <c r="M25" s="127">
        <f t="shared" si="6"/>
        <v>40.199999999999989</v>
      </c>
      <c r="N25" s="126">
        <v>325.68</v>
      </c>
      <c r="O25" s="126">
        <v>465.45</v>
      </c>
      <c r="P25" s="127">
        <f t="shared" si="7"/>
        <v>168.39</v>
      </c>
      <c r="Q25" s="126">
        <v>297.06</v>
      </c>
      <c r="R25" s="126">
        <v>435.32</v>
      </c>
      <c r="S25" s="127">
        <f t="shared" si="8"/>
        <v>98.449999999999989</v>
      </c>
      <c r="T25" s="134">
        <v>336.87</v>
      </c>
    </row>
    <row r="26" spans="1:23" s="79" customFormat="1" ht="15.75" customHeight="1" x14ac:dyDescent="0.15">
      <c r="A26" s="178"/>
      <c r="B26" s="78" t="s">
        <v>11</v>
      </c>
      <c r="C26" s="86">
        <f t="shared" si="9"/>
        <v>1423.5</v>
      </c>
      <c r="D26" s="87">
        <f t="shared" si="0"/>
        <v>84.119999999999891</v>
      </c>
      <c r="E26" s="131">
        <v>1339.38</v>
      </c>
      <c r="F26" s="126">
        <v>459.26</v>
      </c>
      <c r="G26" s="127">
        <f t="shared" si="5"/>
        <v>-14.720000000000027</v>
      </c>
      <c r="H26" s="126">
        <v>473.98</v>
      </c>
      <c r="I26" s="126">
        <v>416.19</v>
      </c>
      <c r="J26" s="127">
        <f t="shared" si="1"/>
        <v>-16.300000000000011</v>
      </c>
      <c r="K26" s="126">
        <v>432.49</v>
      </c>
      <c r="L26" s="126">
        <v>204.06</v>
      </c>
      <c r="M26" s="87">
        <f t="shared" si="6"/>
        <v>32.509999999999991</v>
      </c>
      <c r="N26" s="86">
        <v>171.55</v>
      </c>
      <c r="O26" s="86">
        <v>162.81</v>
      </c>
      <c r="P26" s="87">
        <f t="shared" si="7"/>
        <v>56.91</v>
      </c>
      <c r="Q26" s="86">
        <v>105.9</v>
      </c>
      <c r="R26" s="86">
        <v>181.18</v>
      </c>
      <c r="S26" s="87">
        <f t="shared" si="8"/>
        <v>61.910000000000011</v>
      </c>
      <c r="T26" s="132">
        <v>119.27</v>
      </c>
    </row>
    <row r="27" spans="1:23" s="79" customFormat="1" ht="15.75" customHeight="1" x14ac:dyDescent="0.15">
      <c r="A27" s="178"/>
      <c r="B27" s="78" t="s">
        <v>12</v>
      </c>
      <c r="C27" s="86">
        <f t="shared" si="9"/>
        <v>1947.19</v>
      </c>
      <c r="D27" s="87">
        <f t="shared" si="0"/>
        <v>-53.539999999999964</v>
      </c>
      <c r="E27" s="131">
        <v>2000.73</v>
      </c>
      <c r="F27" s="126">
        <v>555.54</v>
      </c>
      <c r="G27" s="127">
        <f t="shared" si="5"/>
        <v>-53.800000000000068</v>
      </c>
      <c r="H27" s="126">
        <v>609.34</v>
      </c>
      <c r="I27" s="126">
        <v>649.71</v>
      </c>
      <c r="J27" s="127">
        <f t="shared" si="1"/>
        <v>-49.490000000000009</v>
      </c>
      <c r="K27" s="126">
        <v>699.2</v>
      </c>
      <c r="L27" s="126">
        <v>271.02999999999997</v>
      </c>
      <c r="M27" s="87">
        <f t="shared" si="6"/>
        <v>23.19999999999996</v>
      </c>
      <c r="N27" s="86">
        <v>247.83</v>
      </c>
      <c r="O27" s="86">
        <v>242.51</v>
      </c>
      <c r="P27" s="87">
        <f t="shared" si="7"/>
        <v>95.899999999999977</v>
      </c>
      <c r="Q27" s="86">
        <v>146.61000000000001</v>
      </c>
      <c r="R27" s="86">
        <v>228.4</v>
      </c>
      <c r="S27" s="87">
        <f t="shared" si="8"/>
        <v>38.19</v>
      </c>
      <c r="T27" s="132">
        <v>190.21</v>
      </c>
    </row>
    <row r="28" spans="1:23" s="79" customFormat="1" ht="15.75" customHeight="1" x14ac:dyDescent="0.15">
      <c r="A28" s="178" t="s">
        <v>34</v>
      </c>
      <c r="B28" s="78" t="s">
        <v>10</v>
      </c>
      <c r="C28" s="86">
        <f t="shared" si="9"/>
        <v>3863.36</v>
      </c>
      <c r="D28" s="87">
        <f t="shared" si="0"/>
        <v>-187.65000000000009</v>
      </c>
      <c r="E28" s="131">
        <v>4051.01</v>
      </c>
      <c r="F28" s="126">
        <v>1248.77</v>
      </c>
      <c r="G28" s="127">
        <f t="shared" si="5"/>
        <v>-69.220000000000027</v>
      </c>
      <c r="H28" s="126">
        <v>1317.99</v>
      </c>
      <c r="I28" s="126">
        <v>1272.8800000000001</v>
      </c>
      <c r="J28" s="127">
        <f t="shared" si="1"/>
        <v>-170.76</v>
      </c>
      <c r="K28" s="126">
        <v>1443.64</v>
      </c>
      <c r="L28" s="126">
        <v>400.06</v>
      </c>
      <c r="M28" s="87">
        <f t="shared" si="6"/>
        <v>27.449999999999989</v>
      </c>
      <c r="N28" s="86">
        <v>372.61</v>
      </c>
      <c r="O28" s="86">
        <v>492.36</v>
      </c>
      <c r="P28" s="87">
        <f t="shared" si="7"/>
        <v>153.53000000000003</v>
      </c>
      <c r="Q28" s="86">
        <v>338.83</v>
      </c>
      <c r="R28" s="86">
        <v>449.29</v>
      </c>
      <c r="S28" s="87">
        <f t="shared" si="8"/>
        <v>58.610000000000014</v>
      </c>
      <c r="T28" s="132">
        <v>390.68</v>
      </c>
    </row>
    <row r="29" spans="1:23" s="79" customFormat="1" ht="15.75" customHeight="1" x14ac:dyDescent="0.15">
      <c r="A29" s="178"/>
      <c r="B29" s="78" t="s">
        <v>11</v>
      </c>
      <c r="C29" s="86">
        <f t="shared" si="9"/>
        <v>1547.38</v>
      </c>
      <c r="D29" s="87">
        <f t="shared" si="0"/>
        <v>-6.3999999999998636</v>
      </c>
      <c r="E29" s="131">
        <v>1553.78</v>
      </c>
      <c r="F29" s="126">
        <v>502.73</v>
      </c>
      <c r="G29" s="127">
        <f t="shared" si="5"/>
        <v>-59.829999999999927</v>
      </c>
      <c r="H29" s="126">
        <v>562.55999999999995</v>
      </c>
      <c r="I29" s="126">
        <v>461.18</v>
      </c>
      <c r="J29" s="127">
        <f t="shared" si="1"/>
        <v>-27.920000000000016</v>
      </c>
      <c r="K29" s="126">
        <v>489.1</v>
      </c>
      <c r="L29" s="126">
        <v>211.84</v>
      </c>
      <c r="M29" s="87">
        <f t="shared" si="6"/>
        <v>11.710000000000008</v>
      </c>
      <c r="N29" s="86">
        <v>200.13</v>
      </c>
      <c r="O29" s="86">
        <v>178.02</v>
      </c>
      <c r="P29" s="87">
        <f t="shared" si="7"/>
        <v>58.810000000000016</v>
      </c>
      <c r="Q29" s="86">
        <v>119.21</v>
      </c>
      <c r="R29" s="86">
        <v>193.61</v>
      </c>
      <c r="S29" s="87">
        <f t="shared" si="8"/>
        <v>53.050000000000011</v>
      </c>
      <c r="T29" s="132">
        <v>140.56</v>
      </c>
    </row>
    <row r="30" spans="1:23" s="83" customFormat="1" ht="15.75" customHeight="1" x14ac:dyDescent="0.15">
      <c r="A30" s="178"/>
      <c r="B30" s="82" t="s">
        <v>12</v>
      </c>
      <c r="C30" s="86">
        <f t="shared" si="9"/>
        <v>2094.3500000000004</v>
      </c>
      <c r="D30" s="127">
        <f t="shared" si="0"/>
        <v>-179.90000000000009</v>
      </c>
      <c r="E30" s="131">
        <v>2274.2500000000005</v>
      </c>
      <c r="F30" s="126">
        <v>610.66999999999996</v>
      </c>
      <c r="G30" s="127">
        <f t="shared" si="5"/>
        <v>-176.70000000000005</v>
      </c>
      <c r="H30" s="126">
        <v>787.37</v>
      </c>
      <c r="I30" s="126">
        <v>710.91</v>
      </c>
      <c r="J30" s="127">
        <f t="shared" si="1"/>
        <v>9.0299999999999727</v>
      </c>
      <c r="K30" s="126">
        <v>701.88</v>
      </c>
      <c r="L30" s="126">
        <v>288.13</v>
      </c>
      <c r="M30" s="127">
        <f t="shared" si="6"/>
        <v>-0.30000000000001137</v>
      </c>
      <c r="N30" s="126">
        <v>288.43</v>
      </c>
      <c r="O30" s="126">
        <v>248.51</v>
      </c>
      <c r="P30" s="127">
        <f t="shared" si="7"/>
        <v>78.13</v>
      </c>
      <c r="Q30" s="126">
        <v>170.38</v>
      </c>
      <c r="R30" s="126">
        <v>236.13</v>
      </c>
      <c r="S30" s="127">
        <f t="shared" si="8"/>
        <v>26.97</v>
      </c>
      <c r="T30" s="134">
        <v>209.16</v>
      </c>
    </row>
    <row r="31" spans="1:23" s="83" customFormat="1" ht="15.75" customHeight="1" x14ac:dyDescent="0.15">
      <c r="A31" s="178" t="s">
        <v>17</v>
      </c>
      <c r="B31" s="82" t="s">
        <v>10</v>
      </c>
      <c r="C31" s="86">
        <f t="shared" si="9"/>
        <v>3552.5299999999997</v>
      </c>
      <c r="D31" s="127">
        <f t="shared" si="0"/>
        <v>-17.700000000000728</v>
      </c>
      <c r="E31" s="131">
        <v>3570.2300000000005</v>
      </c>
      <c r="F31" s="126">
        <v>1133.2</v>
      </c>
      <c r="G31" s="127">
        <f t="shared" si="5"/>
        <v>-34.490000000000009</v>
      </c>
      <c r="H31" s="126">
        <v>1167.69</v>
      </c>
      <c r="I31" s="126">
        <v>1175.67</v>
      </c>
      <c r="J31" s="127">
        <f t="shared" si="1"/>
        <v>-98.769999999999982</v>
      </c>
      <c r="K31" s="126">
        <v>1274.44</v>
      </c>
      <c r="L31" s="126">
        <v>376.88</v>
      </c>
      <c r="M31" s="127">
        <f t="shared" si="6"/>
        <v>56.079999999999984</v>
      </c>
      <c r="N31" s="126">
        <v>320.8</v>
      </c>
      <c r="O31" s="126">
        <v>452.49</v>
      </c>
      <c r="P31" s="127">
        <f t="shared" si="7"/>
        <v>149.26999999999998</v>
      </c>
      <c r="Q31" s="126">
        <v>303.22000000000003</v>
      </c>
      <c r="R31" s="126">
        <v>414.29</v>
      </c>
      <c r="S31" s="127">
        <f t="shared" si="8"/>
        <v>73.54000000000002</v>
      </c>
      <c r="T31" s="134">
        <v>340.75</v>
      </c>
    </row>
    <row r="32" spans="1:23" s="83" customFormat="1" ht="15.75" customHeight="1" x14ac:dyDescent="0.15">
      <c r="A32" s="178"/>
      <c r="B32" s="82" t="s">
        <v>11</v>
      </c>
      <c r="C32" s="86">
        <f t="shared" si="9"/>
        <v>1462.82</v>
      </c>
      <c r="D32" s="127">
        <f t="shared" si="0"/>
        <v>-10.829999999999927</v>
      </c>
      <c r="E32" s="131">
        <v>1473.6499999999999</v>
      </c>
      <c r="F32" s="126">
        <v>482.25</v>
      </c>
      <c r="G32" s="127">
        <f t="shared" si="5"/>
        <v>-39.039999999999964</v>
      </c>
      <c r="H32" s="126">
        <v>521.29</v>
      </c>
      <c r="I32" s="126">
        <v>426.77</v>
      </c>
      <c r="J32" s="127">
        <f t="shared" si="1"/>
        <v>-34.54000000000002</v>
      </c>
      <c r="K32" s="126">
        <v>461.31</v>
      </c>
      <c r="L32" s="126">
        <v>201.13</v>
      </c>
      <c r="M32" s="127">
        <f t="shared" si="6"/>
        <v>-2.9500000000000171</v>
      </c>
      <c r="N32" s="126">
        <v>204.08</v>
      </c>
      <c r="O32" s="126">
        <v>170.34</v>
      </c>
      <c r="P32" s="127">
        <f t="shared" si="7"/>
        <v>54.650000000000006</v>
      </c>
      <c r="Q32" s="126">
        <v>115.69</v>
      </c>
      <c r="R32" s="126">
        <v>182.33</v>
      </c>
      <c r="S32" s="127">
        <f t="shared" si="8"/>
        <v>49.350000000000023</v>
      </c>
      <c r="T32" s="134">
        <v>132.97999999999999</v>
      </c>
      <c r="U32" s="84"/>
    </row>
    <row r="33" spans="1:23" s="79" customFormat="1" ht="15.75" customHeight="1" x14ac:dyDescent="0.15">
      <c r="A33" s="178"/>
      <c r="B33" s="78" t="s">
        <v>12</v>
      </c>
      <c r="C33" s="86">
        <f t="shared" si="9"/>
        <v>1913.65</v>
      </c>
      <c r="D33" s="87">
        <f t="shared" si="0"/>
        <v>-71.389999999999873</v>
      </c>
      <c r="E33" s="131">
        <v>1985.04</v>
      </c>
      <c r="F33" s="126">
        <v>544.1</v>
      </c>
      <c r="G33" s="127">
        <f t="shared" si="5"/>
        <v>-72.92999999999995</v>
      </c>
      <c r="H33" s="126">
        <v>617.03</v>
      </c>
      <c r="I33" s="126">
        <v>647.83000000000004</v>
      </c>
      <c r="J33" s="127">
        <f t="shared" si="1"/>
        <v>-31.17999999999995</v>
      </c>
      <c r="K33" s="126">
        <v>679.01</v>
      </c>
      <c r="L33" s="126">
        <v>268.45</v>
      </c>
      <c r="M33" s="87">
        <f t="shared" si="6"/>
        <v>21.099999999999994</v>
      </c>
      <c r="N33" s="86">
        <v>247.35</v>
      </c>
      <c r="O33" s="86">
        <v>234.19</v>
      </c>
      <c r="P33" s="87">
        <f t="shared" si="7"/>
        <v>87.259999999999991</v>
      </c>
      <c r="Q33" s="86">
        <v>146.93</v>
      </c>
      <c r="R33" s="86">
        <v>219.08</v>
      </c>
      <c r="S33" s="87">
        <f t="shared" si="8"/>
        <v>32.840000000000003</v>
      </c>
      <c r="T33" s="132">
        <v>186.24</v>
      </c>
    </row>
    <row r="34" spans="1:23" s="79" customFormat="1" ht="15.75" customHeight="1" x14ac:dyDescent="0.15">
      <c r="A34" s="178" t="s">
        <v>18</v>
      </c>
      <c r="B34" s="78" t="s">
        <v>10</v>
      </c>
      <c r="C34" s="86">
        <f t="shared" si="9"/>
        <v>3792.33</v>
      </c>
      <c r="D34" s="87">
        <f t="shared" si="0"/>
        <v>216.57999999999947</v>
      </c>
      <c r="E34" s="131">
        <v>3575.7500000000005</v>
      </c>
      <c r="F34" s="126">
        <v>1210.3900000000001</v>
      </c>
      <c r="G34" s="127">
        <f t="shared" si="5"/>
        <v>51.330000000000155</v>
      </c>
      <c r="H34" s="126">
        <v>1159.06</v>
      </c>
      <c r="I34" s="126">
        <v>1271.98</v>
      </c>
      <c r="J34" s="127">
        <f t="shared" si="1"/>
        <v>-13.629999999999882</v>
      </c>
      <c r="K34" s="126">
        <v>1285.6099999999999</v>
      </c>
      <c r="L34" s="126">
        <v>393.85</v>
      </c>
      <c r="M34" s="87">
        <f t="shared" si="6"/>
        <v>66.13</v>
      </c>
      <c r="N34" s="86">
        <v>327.72</v>
      </c>
      <c r="O34" s="126">
        <v>484.8</v>
      </c>
      <c r="P34" s="87">
        <f t="shared" si="7"/>
        <v>189.71000000000004</v>
      </c>
      <c r="Q34" s="86">
        <v>295.08999999999997</v>
      </c>
      <c r="R34" s="126">
        <v>431.31</v>
      </c>
      <c r="S34" s="87">
        <f t="shared" si="8"/>
        <v>91.399999999999977</v>
      </c>
      <c r="T34" s="132">
        <v>339.91</v>
      </c>
    </row>
    <row r="35" spans="1:23" s="79" customFormat="1" ht="15.75" customHeight="1" x14ac:dyDescent="0.15">
      <c r="A35" s="178"/>
      <c r="B35" s="78" t="s">
        <v>11</v>
      </c>
      <c r="C35" s="86">
        <f t="shared" si="9"/>
        <v>1526.07</v>
      </c>
      <c r="D35" s="87">
        <f t="shared" si="0"/>
        <v>33.069999999999936</v>
      </c>
      <c r="E35" s="131">
        <v>1493</v>
      </c>
      <c r="F35" s="126">
        <v>491.97</v>
      </c>
      <c r="G35" s="127">
        <f t="shared" si="5"/>
        <v>-34.720000000000027</v>
      </c>
      <c r="H35" s="126">
        <v>526.69000000000005</v>
      </c>
      <c r="I35" s="126">
        <v>452.05</v>
      </c>
      <c r="J35" s="127">
        <f t="shared" si="1"/>
        <v>-11.729999999999961</v>
      </c>
      <c r="K35" s="126">
        <v>463.78</v>
      </c>
      <c r="L35" s="126">
        <v>211.62</v>
      </c>
      <c r="M35" s="87">
        <f t="shared" si="6"/>
        <v>2.6299999999999955</v>
      </c>
      <c r="N35" s="86">
        <v>208.99</v>
      </c>
      <c r="O35" s="86">
        <v>183.48</v>
      </c>
      <c r="P35" s="87">
        <f t="shared" si="7"/>
        <v>66.929999999999993</v>
      </c>
      <c r="Q35" s="86">
        <v>116.55</v>
      </c>
      <c r="R35" s="86">
        <v>186.95</v>
      </c>
      <c r="S35" s="87">
        <f t="shared" si="8"/>
        <v>49.44</v>
      </c>
      <c r="T35" s="132">
        <v>137.51</v>
      </c>
    </row>
    <row r="36" spans="1:23" s="83" customFormat="1" ht="15.75" customHeight="1" x14ac:dyDescent="0.15">
      <c r="A36" s="178"/>
      <c r="B36" s="82" t="s">
        <v>12</v>
      </c>
      <c r="C36" s="86">
        <f t="shared" si="9"/>
        <v>1850.22</v>
      </c>
      <c r="D36" s="127">
        <f t="shared" si="0"/>
        <v>-110.47000000000003</v>
      </c>
      <c r="E36" s="131">
        <v>1960.69</v>
      </c>
      <c r="F36" s="126">
        <v>525.07000000000005</v>
      </c>
      <c r="G36" s="127">
        <f t="shared" si="5"/>
        <v>-69.829999999999927</v>
      </c>
      <c r="H36" s="126">
        <v>594.9</v>
      </c>
      <c r="I36" s="126">
        <v>633</v>
      </c>
      <c r="J36" s="127">
        <f t="shared" si="1"/>
        <v>-47.330000000000041</v>
      </c>
      <c r="K36" s="126">
        <v>680.33</v>
      </c>
      <c r="L36" s="126">
        <v>260.12</v>
      </c>
      <c r="M36" s="127">
        <f t="shared" si="6"/>
        <v>7.8199999999999932</v>
      </c>
      <c r="N36" s="126">
        <v>252.3</v>
      </c>
      <c r="O36" s="126">
        <v>221.6</v>
      </c>
      <c r="P36" s="127">
        <f t="shared" si="7"/>
        <v>80.389999999999986</v>
      </c>
      <c r="Q36" s="126">
        <v>141.21</v>
      </c>
      <c r="R36" s="126">
        <v>210.43</v>
      </c>
      <c r="S36" s="127">
        <f t="shared" si="8"/>
        <v>23.640000000000015</v>
      </c>
      <c r="T36" s="134">
        <v>186.79</v>
      </c>
    </row>
    <row r="37" spans="1:23" s="79" customFormat="1" ht="15.75" customHeight="1" x14ac:dyDescent="0.15">
      <c r="A37" s="178" t="s">
        <v>19</v>
      </c>
      <c r="B37" s="78" t="s">
        <v>10</v>
      </c>
      <c r="C37" s="86">
        <f t="shared" si="9"/>
        <v>3876.8599999999997</v>
      </c>
      <c r="D37" s="87">
        <f t="shared" si="0"/>
        <v>287.71999999999935</v>
      </c>
      <c r="E37" s="131">
        <v>3589.1400000000003</v>
      </c>
      <c r="F37" s="86">
        <v>1238.3699999999999</v>
      </c>
      <c r="G37" s="87">
        <f t="shared" si="5"/>
        <v>83.019999999999982</v>
      </c>
      <c r="H37" s="86">
        <v>1155.3499999999999</v>
      </c>
      <c r="I37" s="86">
        <v>1283.81</v>
      </c>
      <c r="J37" s="87">
        <f t="shared" si="1"/>
        <v>5.3999999999998636</v>
      </c>
      <c r="K37" s="86">
        <v>1278.4100000000001</v>
      </c>
      <c r="L37" s="86">
        <v>407.3</v>
      </c>
      <c r="M37" s="87">
        <f t="shared" si="6"/>
        <v>67.110000000000014</v>
      </c>
      <c r="N37" s="86">
        <v>340.19</v>
      </c>
      <c r="O37" s="86">
        <v>494.62</v>
      </c>
      <c r="P37" s="87">
        <f t="shared" si="7"/>
        <v>186.74</v>
      </c>
      <c r="Q37" s="86">
        <v>307.88</v>
      </c>
      <c r="R37" s="86">
        <v>452.76</v>
      </c>
      <c r="S37" s="87">
        <f t="shared" si="8"/>
        <v>107.89999999999998</v>
      </c>
      <c r="T37" s="132">
        <v>344.86</v>
      </c>
    </row>
    <row r="38" spans="1:23" s="79" customFormat="1" ht="15.75" customHeight="1" x14ac:dyDescent="0.15">
      <c r="A38" s="178"/>
      <c r="B38" s="78" t="s">
        <v>11</v>
      </c>
      <c r="C38" s="86">
        <f t="shared" si="9"/>
        <v>1569.41</v>
      </c>
      <c r="D38" s="87">
        <f>C38-E38</f>
        <v>102.2800000000002</v>
      </c>
      <c r="E38" s="131">
        <v>1467.1299999999999</v>
      </c>
      <c r="F38" s="86">
        <v>524.87</v>
      </c>
      <c r="G38" s="87">
        <f t="shared" si="5"/>
        <v>23.28000000000003</v>
      </c>
      <c r="H38" s="86">
        <v>501.59</v>
      </c>
      <c r="I38" s="86">
        <v>462.74</v>
      </c>
      <c r="J38" s="87">
        <f t="shared" si="1"/>
        <v>10.759999999999991</v>
      </c>
      <c r="K38" s="86">
        <v>451.98</v>
      </c>
      <c r="L38" s="86">
        <v>195.03</v>
      </c>
      <c r="M38" s="87">
        <f t="shared" si="6"/>
        <v>-33.800000000000011</v>
      </c>
      <c r="N38" s="86">
        <v>228.83</v>
      </c>
      <c r="O38" s="86">
        <v>186.92</v>
      </c>
      <c r="P38" s="87">
        <f t="shared" si="7"/>
        <v>75.189999999999984</v>
      </c>
      <c r="Q38" s="86">
        <v>111.73</v>
      </c>
      <c r="R38" s="86">
        <v>199.85</v>
      </c>
      <c r="S38" s="87">
        <f t="shared" si="8"/>
        <v>68.66</v>
      </c>
      <c r="T38" s="132">
        <v>131.19</v>
      </c>
      <c r="W38" s="85"/>
    </row>
    <row r="39" spans="1:23" s="79" customFormat="1" ht="15.75" customHeight="1" x14ac:dyDescent="0.15">
      <c r="A39" s="178"/>
      <c r="B39" s="78" t="s">
        <v>12</v>
      </c>
      <c r="C39" s="86">
        <f t="shared" si="9"/>
        <v>2025.52</v>
      </c>
      <c r="D39" s="87">
        <f t="shared" si="0"/>
        <v>187.24</v>
      </c>
      <c r="E39" s="131">
        <v>1838.28</v>
      </c>
      <c r="F39" s="86">
        <v>578.42999999999995</v>
      </c>
      <c r="G39" s="87">
        <f t="shared" si="5"/>
        <v>3.0899999999999181</v>
      </c>
      <c r="H39" s="86">
        <v>575.34</v>
      </c>
      <c r="I39" s="86">
        <v>683.08</v>
      </c>
      <c r="J39" s="87">
        <f t="shared" si="1"/>
        <v>51.629999999999995</v>
      </c>
      <c r="K39" s="86">
        <v>631.45000000000005</v>
      </c>
      <c r="L39" s="86">
        <v>281.75</v>
      </c>
      <c r="M39" s="87">
        <f t="shared" si="6"/>
        <v>51.449999999999989</v>
      </c>
      <c r="N39" s="86">
        <v>230.3</v>
      </c>
      <c r="O39" s="86">
        <v>245.9</v>
      </c>
      <c r="P39" s="87">
        <f t="shared" si="7"/>
        <v>109.93</v>
      </c>
      <c r="Q39" s="86">
        <v>135.97</v>
      </c>
      <c r="R39" s="86">
        <v>236.36</v>
      </c>
      <c r="S39" s="87">
        <f t="shared" si="8"/>
        <v>69.100000000000023</v>
      </c>
      <c r="T39" s="132">
        <v>167.26</v>
      </c>
    </row>
    <row r="40" spans="1:23" s="79" customFormat="1" ht="15.75" customHeight="1" x14ac:dyDescent="0.15">
      <c r="A40" s="174" t="s">
        <v>20</v>
      </c>
      <c r="B40" s="78" t="s">
        <v>10</v>
      </c>
      <c r="C40" s="86">
        <f t="shared" si="9"/>
        <v>3698.8199999999997</v>
      </c>
      <c r="D40" s="87">
        <f t="shared" si="0"/>
        <v>7.9400000000005093</v>
      </c>
      <c r="E40" s="131">
        <v>3690.8799999999992</v>
      </c>
      <c r="F40" s="86">
        <v>1169.72</v>
      </c>
      <c r="G40" s="87">
        <f t="shared" si="5"/>
        <v>3.6400000000001</v>
      </c>
      <c r="H40" s="86">
        <v>1166.08</v>
      </c>
      <c r="I40" s="86">
        <v>1224.69</v>
      </c>
      <c r="J40" s="87">
        <f t="shared" si="1"/>
        <v>-97.919999999999845</v>
      </c>
      <c r="K40" s="86">
        <v>1322.61</v>
      </c>
      <c r="L40" s="86">
        <v>395.43</v>
      </c>
      <c r="M40" s="87">
        <f t="shared" si="6"/>
        <v>32.150000000000034</v>
      </c>
      <c r="N40" s="86">
        <v>363.28</v>
      </c>
      <c r="O40" s="86">
        <v>483.66</v>
      </c>
      <c r="P40" s="87">
        <f t="shared" si="7"/>
        <v>163.33000000000004</v>
      </c>
      <c r="Q40" s="86">
        <v>320.33</v>
      </c>
      <c r="R40" s="86">
        <v>425.32</v>
      </c>
      <c r="S40" s="87">
        <f t="shared" si="8"/>
        <v>77.029999999999973</v>
      </c>
      <c r="T40" s="132">
        <v>348.29</v>
      </c>
      <c r="U40" s="88"/>
    </row>
    <row r="41" spans="1:23" s="79" customFormat="1" ht="15.75" customHeight="1" x14ac:dyDescent="0.15">
      <c r="A41" s="175"/>
      <c r="B41" s="78" t="s">
        <v>11</v>
      </c>
      <c r="C41" s="86">
        <f t="shared" si="9"/>
        <v>1333.14</v>
      </c>
      <c r="D41" s="87">
        <f t="shared" si="0"/>
        <v>-11.199999999999818</v>
      </c>
      <c r="E41" s="131">
        <v>1344.34</v>
      </c>
      <c r="F41" s="89">
        <v>422.34</v>
      </c>
      <c r="G41" s="87">
        <f t="shared" si="5"/>
        <v>-41.75</v>
      </c>
      <c r="H41" s="89">
        <v>464.09</v>
      </c>
      <c r="I41" s="89">
        <v>391.15</v>
      </c>
      <c r="J41" s="87">
        <f t="shared" si="1"/>
        <v>-24.189999999999998</v>
      </c>
      <c r="K41" s="89">
        <v>415.34</v>
      </c>
      <c r="L41" s="89">
        <v>194.08</v>
      </c>
      <c r="M41" s="87">
        <f t="shared" si="6"/>
        <v>-16.009999999999991</v>
      </c>
      <c r="N41" s="89">
        <v>210.09</v>
      </c>
      <c r="O41" s="89">
        <v>160.07</v>
      </c>
      <c r="P41" s="87">
        <f t="shared" si="7"/>
        <v>54.459999999999994</v>
      </c>
      <c r="Q41" s="89">
        <v>105.61</v>
      </c>
      <c r="R41" s="89">
        <v>165.5</v>
      </c>
      <c r="S41" s="87">
        <f t="shared" si="8"/>
        <v>51.31</v>
      </c>
      <c r="T41" s="135">
        <v>114.19</v>
      </c>
      <c r="U41" s="88"/>
      <c r="W41" s="85"/>
    </row>
    <row r="42" spans="1:23" s="79" customFormat="1" ht="15.75" customHeight="1" x14ac:dyDescent="0.15">
      <c r="A42" s="176"/>
      <c r="B42" s="78" t="s">
        <v>12</v>
      </c>
      <c r="C42" s="86">
        <f t="shared" si="9"/>
        <v>1917.1799999999998</v>
      </c>
      <c r="D42" s="87">
        <f t="shared" si="0"/>
        <v>-66.799999999999955</v>
      </c>
      <c r="E42" s="131">
        <v>1983.9799999999998</v>
      </c>
      <c r="F42" s="86">
        <v>544.17999999999995</v>
      </c>
      <c r="G42" s="87">
        <f t="shared" si="5"/>
        <v>-67.450000000000045</v>
      </c>
      <c r="H42" s="86">
        <v>611.63</v>
      </c>
      <c r="I42" s="86">
        <v>652.41</v>
      </c>
      <c r="J42" s="87">
        <f t="shared" si="1"/>
        <v>-13.460000000000036</v>
      </c>
      <c r="K42" s="86">
        <v>665.87</v>
      </c>
      <c r="L42" s="86">
        <v>274.26</v>
      </c>
      <c r="M42" s="87">
        <f t="shared" si="6"/>
        <v>8.9200000000000159</v>
      </c>
      <c r="N42" s="86">
        <v>265.33999999999997</v>
      </c>
      <c r="O42" s="86">
        <v>226.84</v>
      </c>
      <c r="P42" s="87">
        <f t="shared" si="7"/>
        <v>78.789999999999992</v>
      </c>
      <c r="Q42" s="86">
        <v>148.05000000000001</v>
      </c>
      <c r="R42" s="86">
        <v>219.49</v>
      </c>
      <c r="S42" s="87">
        <f t="shared" si="8"/>
        <v>34.360000000000014</v>
      </c>
      <c r="T42" s="132">
        <v>185.13</v>
      </c>
      <c r="U42" s="88"/>
    </row>
    <row r="43" spans="1:23" s="79" customFormat="1" ht="15.75" customHeight="1" x14ac:dyDescent="0.15">
      <c r="A43" s="174" t="s">
        <v>21</v>
      </c>
      <c r="B43" s="78" t="s">
        <v>10</v>
      </c>
      <c r="C43" s="86">
        <f t="shared" si="9"/>
        <v>0</v>
      </c>
      <c r="D43" s="87">
        <f t="shared" si="0"/>
        <v>-3761.64</v>
      </c>
      <c r="E43" s="131">
        <v>3761.64</v>
      </c>
      <c r="F43" s="86"/>
      <c r="G43" s="87">
        <f t="shared" si="5"/>
        <v>-1191.82</v>
      </c>
      <c r="H43" s="86">
        <v>1191.82</v>
      </c>
      <c r="I43" s="86"/>
      <c r="J43" s="87">
        <f t="shared" si="1"/>
        <v>-1312.62</v>
      </c>
      <c r="K43" s="86">
        <v>1312.62</v>
      </c>
      <c r="L43" s="86"/>
      <c r="M43" s="87">
        <f t="shared" si="6"/>
        <v>-405.9</v>
      </c>
      <c r="N43" s="86">
        <v>405.9</v>
      </c>
      <c r="O43" s="86"/>
      <c r="P43" s="87">
        <f t="shared" si="7"/>
        <v>-327.63</v>
      </c>
      <c r="Q43" s="86">
        <v>327.63</v>
      </c>
      <c r="R43" s="86"/>
      <c r="S43" s="87">
        <f t="shared" si="8"/>
        <v>-348.44</v>
      </c>
      <c r="T43" s="132">
        <v>348.44</v>
      </c>
      <c r="U43" s="88"/>
    </row>
    <row r="44" spans="1:23" s="79" customFormat="1" ht="15.75" customHeight="1" x14ac:dyDescent="0.15">
      <c r="A44" s="175"/>
      <c r="B44" s="78" t="s">
        <v>11</v>
      </c>
      <c r="C44" s="86">
        <f t="shared" si="9"/>
        <v>0</v>
      </c>
      <c r="D44" s="87">
        <f t="shared" si="0"/>
        <v>-1381.68</v>
      </c>
      <c r="E44" s="131">
        <v>1381.68</v>
      </c>
      <c r="F44" s="86"/>
      <c r="G44" s="87">
        <f t="shared" si="5"/>
        <v>-483.67</v>
      </c>
      <c r="H44" s="86">
        <v>483.67</v>
      </c>
      <c r="I44" s="86"/>
      <c r="J44" s="87">
        <f t="shared" si="1"/>
        <v>-427.12</v>
      </c>
      <c r="K44" s="86">
        <v>427.12</v>
      </c>
      <c r="L44" s="86"/>
      <c r="M44" s="87">
        <f t="shared" si="6"/>
        <v>-200.01</v>
      </c>
      <c r="N44" s="86">
        <v>200.01</v>
      </c>
      <c r="O44" s="86"/>
      <c r="P44" s="87">
        <f t="shared" si="7"/>
        <v>-124.28</v>
      </c>
      <c r="Q44" s="86">
        <v>124.28</v>
      </c>
      <c r="R44" s="86"/>
      <c r="S44" s="87">
        <f t="shared" si="8"/>
        <v>-107.93</v>
      </c>
      <c r="T44" s="132">
        <v>107.93</v>
      </c>
      <c r="U44" s="88"/>
      <c r="W44" s="85"/>
    </row>
    <row r="45" spans="1:23" s="79" customFormat="1" ht="15.75" customHeight="1" thickBot="1" x14ac:dyDescent="0.2">
      <c r="A45" s="177"/>
      <c r="B45" s="90" t="s">
        <v>12</v>
      </c>
      <c r="C45" s="91">
        <f t="shared" si="9"/>
        <v>0</v>
      </c>
      <c r="D45" s="92">
        <f t="shared" si="0"/>
        <v>-1846.5500000000002</v>
      </c>
      <c r="E45" s="136">
        <v>1846.5500000000002</v>
      </c>
      <c r="F45" s="91"/>
      <c r="G45" s="92">
        <f t="shared" si="5"/>
        <v>-565.09</v>
      </c>
      <c r="H45" s="91">
        <v>565.09</v>
      </c>
      <c r="I45" s="91"/>
      <c r="J45" s="92">
        <f t="shared" si="1"/>
        <v>-631.41999999999996</v>
      </c>
      <c r="K45" s="91">
        <v>631.41999999999996</v>
      </c>
      <c r="L45" s="91"/>
      <c r="M45" s="92">
        <f t="shared" si="6"/>
        <v>-237.14</v>
      </c>
      <c r="N45" s="91">
        <v>237.14</v>
      </c>
      <c r="O45" s="91"/>
      <c r="P45" s="92">
        <f t="shared" si="7"/>
        <v>-136.96</v>
      </c>
      <c r="Q45" s="91">
        <v>136.96</v>
      </c>
      <c r="R45" s="91"/>
      <c r="S45" s="92">
        <f t="shared" si="8"/>
        <v>-176.3</v>
      </c>
      <c r="T45" s="137">
        <v>176.3</v>
      </c>
      <c r="U45" s="88"/>
    </row>
    <row r="46" spans="1:23" s="96" customFormat="1" ht="15.75" customHeight="1" x14ac:dyDescent="0.15">
      <c r="A46" s="93"/>
      <c r="B46" s="93"/>
      <c r="C46" s="94"/>
      <c r="D46" s="95"/>
      <c r="E46" s="94"/>
      <c r="F46" s="94"/>
      <c r="G46" s="95"/>
      <c r="H46" s="94"/>
      <c r="I46" s="94"/>
      <c r="J46" s="95"/>
      <c r="K46" s="94"/>
      <c r="L46" s="94"/>
      <c r="M46" s="95"/>
      <c r="N46" s="94"/>
      <c r="O46" s="94"/>
      <c r="P46" s="95"/>
      <c r="Q46" s="94"/>
      <c r="R46" s="94"/>
      <c r="S46" s="95"/>
      <c r="T46" s="94"/>
    </row>
    <row r="47" spans="1:23" ht="15.75" customHeight="1" x14ac:dyDescent="0.15">
      <c r="C47" s="97"/>
      <c r="E47" s="97"/>
      <c r="F47" s="97"/>
      <c r="H47" s="97"/>
      <c r="I47" s="97"/>
      <c r="K47" s="97"/>
      <c r="L47" s="97"/>
      <c r="N47" s="97"/>
      <c r="O47" s="97"/>
      <c r="Q47" s="97"/>
      <c r="R47" s="97"/>
      <c r="T47" s="97"/>
    </row>
    <row r="48" spans="1:23" ht="15.75" customHeight="1" x14ac:dyDescent="0.15">
      <c r="D48" s="72"/>
      <c r="E48" s="97"/>
      <c r="F48" s="97"/>
      <c r="H48" s="97"/>
      <c r="I48" s="97"/>
      <c r="K48" s="97"/>
      <c r="L48" s="97"/>
      <c r="N48" s="97"/>
      <c r="O48" s="97"/>
      <c r="Q48" s="97"/>
      <c r="R48" s="97"/>
      <c r="T48" s="97"/>
    </row>
    <row r="49" spans="5:20" ht="15.75" customHeight="1" x14ac:dyDescent="0.15">
      <c r="E49" s="97"/>
      <c r="F49" s="97"/>
      <c r="H49" s="109">
        <f>SUM(H40+H43)</f>
        <v>2357.8999999999996</v>
      </c>
      <c r="I49" s="109"/>
      <c r="J49" s="109"/>
      <c r="K49" s="109">
        <f>SUM(K40+K43)</f>
        <v>2635.2299999999996</v>
      </c>
      <c r="L49" s="109"/>
      <c r="M49" s="109"/>
      <c r="N49" s="109">
        <f>SUM(N40+N43)</f>
        <v>769.18</v>
      </c>
      <c r="O49" s="109"/>
      <c r="P49" s="109"/>
      <c r="Q49" s="109">
        <f>SUM(T40+T43)</f>
        <v>696.73</v>
      </c>
      <c r="R49" s="109"/>
      <c r="S49" s="109"/>
      <c r="T49" s="109">
        <f>SUM(Q40+Q43)</f>
        <v>647.96</v>
      </c>
    </row>
    <row r="50" spans="5:20" ht="15.75" customHeight="1" x14ac:dyDescent="0.15">
      <c r="E50" s="97"/>
      <c r="F50" s="97"/>
      <c r="I50" s="97"/>
      <c r="K50" s="97"/>
      <c r="L50" s="97"/>
      <c r="N50" s="97"/>
      <c r="O50" s="97"/>
      <c r="Q50" s="97"/>
      <c r="R50" s="97"/>
      <c r="T50" s="97"/>
    </row>
    <row r="51" spans="5:20" ht="15.75" customHeight="1" x14ac:dyDescent="0.15">
      <c r="E51" s="97"/>
      <c r="F51" s="97"/>
      <c r="I51" s="97"/>
      <c r="K51" s="97"/>
      <c r="L51" s="97"/>
      <c r="N51" s="97"/>
      <c r="O51" s="97"/>
      <c r="Q51" s="97"/>
      <c r="R51" s="97"/>
      <c r="T51" s="97"/>
    </row>
    <row r="52" spans="5:20" ht="15.75" customHeight="1" x14ac:dyDescent="0.15">
      <c r="E52" s="97"/>
      <c r="I52" s="97"/>
      <c r="L52" s="97"/>
      <c r="N52" s="97"/>
      <c r="O52" s="97"/>
      <c r="Q52" s="97"/>
      <c r="R52" s="97"/>
      <c r="T52" s="97"/>
    </row>
    <row r="53" spans="5:20" ht="15.75" customHeight="1" x14ac:dyDescent="0.15">
      <c r="E53" s="97"/>
      <c r="I53" s="97"/>
      <c r="N53" s="97"/>
      <c r="O53" s="97"/>
      <c r="R53" s="97"/>
    </row>
    <row r="54" spans="5:20" ht="15.75" customHeight="1" x14ac:dyDescent="0.15">
      <c r="I54" s="97"/>
      <c r="O54" s="97"/>
      <c r="R54" s="97"/>
    </row>
    <row r="55" spans="5:20" ht="15.75" customHeight="1" x14ac:dyDescent="0.15">
      <c r="O55" s="97"/>
      <c r="R55" s="97"/>
    </row>
    <row r="56" spans="5:20" ht="15.75" customHeight="1" x14ac:dyDescent="0.15">
      <c r="R56" s="97"/>
    </row>
    <row r="57" spans="5:20" ht="15.75" customHeight="1" x14ac:dyDescent="0.15">
      <c r="R57" s="97"/>
    </row>
  </sheetData>
  <mergeCells count="22">
    <mergeCell ref="A40:A42"/>
    <mergeCell ref="A43:A45"/>
    <mergeCell ref="A22:A24"/>
    <mergeCell ref="A25:A27"/>
    <mergeCell ref="A28:A30"/>
    <mergeCell ref="A31:A33"/>
    <mergeCell ref="A34:A36"/>
    <mergeCell ref="A37:A39"/>
    <mergeCell ref="A6:B6"/>
    <mergeCell ref="A7:A9"/>
    <mergeCell ref="A10:A12"/>
    <mergeCell ref="A13:A15"/>
    <mergeCell ref="A16:A18"/>
    <mergeCell ref="A19:A21"/>
    <mergeCell ref="A1:T2"/>
    <mergeCell ref="A3:B5"/>
    <mergeCell ref="C3:E3"/>
    <mergeCell ref="F3:H3"/>
    <mergeCell ref="I3:K3"/>
    <mergeCell ref="L3:N3"/>
    <mergeCell ref="O3:Q3"/>
    <mergeCell ref="R3:T3"/>
  </mergeCells>
  <phoneticPr fontId="2" type="noConversion"/>
  <pageMargins left="0.25" right="0.25" top="0.75" bottom="0.75" header="0.3" footer="0.3"/>
  <pageSetup paperSize="256" scale="90" orientation="landscape" horizontalDpi="4294967295" verticalDpi="4294967295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4"/>
    <pageSetUpPr fitToPage="1"/>
  </sheetPr>
  <dimension ref="B2:AC62"/>
  <sheetViews>
    <sheetView workbookViewId="0">
      <pane xSplit="9" ySplit="7" topLeftCell="J15" activePane="bottomRight" state="frozen"/>
      <selection pane="topRight" activeCell="J1" sqref="J1"/>
      <selection pane="bottomLeft" activeCell="A9" sqref="A9"/>
      <selection pane="bottomRight" activeCell="B2" sqref="B2:X2"/>
    </sheetView>
  </sheetViews>
  <sheetFormatPr defaultRowHeight="16.5" x14ac:dyDescent="0.3"/>
  <cols>
    <col min="1" max="1" width="1.109375" style="3" customWidth="1"/>
    <col min="2" max="2" width="4.5546875" style="4" customWidth="1"/>
    <col min="3" max="3" width="6.6640625" style="5" customWidth="1"/>
    <col min="4" max="4" width="8.6640625" style="3" customWidth="1"/>
    <col min="5" max="5" width="9.5546875" style="21" customWidth="1"/>
    <col min="6" max="6" width="8.6640625" style="3" customWidth="1"/>
    <col min="7" max="7" width="7.88671875" style="3" customWidth="1"/>
    <col min="8" max="8" width="8.44140625" style="21" customWidth="1"/>
    <col min="9" max="9" width="8.33203125" style="6" customWidth="1"/>
    <col min="10" max="10" width="8.21875" style="6" customWidth="1"/>
    <col min="11" max="11" width="8.6640625" style="21" customWidth="1"/>
    <col min="12" max="12" width="8.21875" style="3" customWidth="1"/>
    <col min="13" max="13" width="8.33203125" style="3" customWidth="1"/>
    <col min="14" max="14" width="8.6640625" style="21" customWidth="1"/>
    <col min="15" max="15" width="7.5546875" style="3" customWidth="1"/>
    <col min="16" max="16" width="8.44140625" style="3" customWidth="1"/>
    <col min="17" max="17" width="8.88671875" style="21" customWidth="1"/>
    <col min="18" max="18" width="7.5546875" style="3" customWidth="1"/>
    <col min="19" max="19" width="8.44140625" style="3" customWidth="1"/>
    <col min="20" max="20" width="8.44140625" style="21" customWidth="1"/>
    <col min="21" max="21" width="7.5546875" style="3" customWidth="1"/>
    <col min="22" max="22" width="8" style="3" hidden="1" customWidth="1"/>
    <col min="23" max="23" width="8.21875" style="21" hidden="1" customWidth="1"/>
    <col min="24" max="24" width="5.21875" style="3" hidden="1" customWidth="1"/>
    <col min="25" max="26" width="5.21875" style="3" customWidth="1"/>
    <col min="27" max="28" width="8.88671875" style="3"/>
    <col min="29" max="29" width="9.77734375" style="3" bestFit="1" customWidth="1"/>
    <col min="30" max="16384" width="8.88671875" style="3"/>
  </cols>
  <sheetData>
    <row r="2" spans="2:29" ht="25.5" customHeight="1" x14ac:dyDescent="0.3">
      <c r="B2" s="183" t="s">
        <v>42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</row>
    <row r="3" spans="2:29" ht="14.25" customHeight="1" thickBot="1" x14ac:dyDescent="0.35">
      <c r="U3" s="138" t="s">
        <v>43</v>
      </c>
      <c r="W3" s="212" t="s">
        <v>44</v>
      </c>
      <c r="X3" s="212"/>
    </row>
    <row r="4" spans="2:29" s="7" customFormat="1" ht="30" customHeight="1" x14ac:dyDescent="0.25">
      <c r="B4" s="213" t="s">
        <v>3</v>
      </c>
      <c r="C4" s="214"/>
      <c r="D4" s="188" t="s">
        <v>0</v>
      </c>
      <c r="E4" s="189"/>
      <c r="F4" s="190"/>
      <c r="G4" s="191" t="s">
        <v>4</v>
      </c>
      <c r="H4" s="192"/>
      <c r="I4" s="217"/>
      <c r="J4" s="194" t="s">
        <v>5</v>
      </c>
      <c r="K4" s="195"/>
      <c r="L4" s="218"/>
      <c r="M4" s="191" t="s">
        <v>6</v>
      </c>
      <c r="N4" s="192"/>
      <c r="O4" s="193"/>
      <c r="P4" s="219" t="s">
        <v>45</v>
      </c>
      <c r="Q4" s="220"/>
      <c r="R4" s="221"/>
      <c r="S4" s="222" t="s">
        <v>46</v>
      </c>
      <c r="T4" s="201"/>
      <c r="U4" s="202"/>
      <c r="V4" s="223" t="s">
        <v>7</v>
      </c>
      <c r="W4" s="223"/>
      <c r="X4" s="224"/>
    </row>
    <row r="5" spans="2:29" s="5" customFormat="1" ht="23.25" customHeight="1" x14ac:dyDescent="0.3">
      <c r="B5" s="215"/>
      <c r="C5" s="216"/>
      <c r="D5" s="36" t="s">
        <v>47</v>
      </c>
      <c r="E5" s="37" t="s">
        <v>1</v>
      </c>
      <c r="F5" s="38" t="s">
        <v>48</v>
      </c>
      <c r="G5" s="59" t="s">
        <v>49</v>
      </c>
      <c r="H5" s="39" t="s">
        <v>25</v>
      </c>
      <c r="I5" s="139" t="s">
        <v>50</v>
      </c>
      <c r="J5" s="100" t="s">
        <v>49</v>
      </c>
      <c r="K5" s="40" t="s">
        <v>25</v>
      </c>
      <c r="L5" s="101" t="s">
        <v>50</v>
      </c>
      <c r="M5" s="59" t="s">
        <v>49</v>
      </c>
      <c r="N5" s="39" t="s">
        <v>25</v>
      </c>
      <c r="O5" s="60" t="s">
        <v>51</v>
      </c>
      <c r="P5" s="120" t="s">
        <v>49</v>
      </c>
      <c r="Q5" s="121" t="s">
        <v>25</v>
      </c>
      <c r="R5" s="122" t="s">
        <v>50</v>
      </c>
      <c r="S5" s="140" t="s">
        <v>49</v>
      </c>
      <c r="T5" s="124" t="s">
        <v>25</v>
      </c>
      <c r="U5" s="125" t="s">
        <v>51</v>
      </c>
      <c r="V5" s="141" t="s">
        <v>52</v>
      </c>
      <c r="W5" s="39" t="s">
        <v>25</v>
      </c>
      <c r="X5" s="48" t="s">
        <v>53</v>
      </c>
    </row>
    <row r="6" spans="2:29" s="5" customFormat="1" ht="23.25" customHeight="1" x14ac:dyDescent="0.3">
      <c r="B6" s="215"/>
      <c r="C6" s="216"/>
      <c r="D6" s="41" t="s">
        <v>2</v>
      </c>
      <c r="E6" s="43" t="s">
        <v>9</v>
      </c>
      <c r="F6" s="42" t="s">
        <v>2</v>
      </c>
      <c r="G6" s="41" t="s">
        <v>2</v>
      </c>
      <c r="H6" s="43" t="s">
        <v>9</v>
      </c>
      <c r="I6" s="54" t="s">
        <v>2</v>
      </c>
      <c r="J6" s="41" t="s">
        <v>2</v>
      </c>
      <c r="K6" s="43" t="s">
        <v>9</v>
      </c>
      <c r="L6" s="42" t="s">
        <v>2</v>
      </c>
      <c r="M6" s="41" t="s">
        <v>2</v>
      </c>
      <c r="N6" s="43" t="s">
        <v>9</v>
      </c>
      <c r="O6" s="42" t="s">
        <v>2</v>
      </c>
      <c r="P6" s="41" t="s">
        <v>2</v>
      </c>
      <c r="Q6" s="43" t="s">
        <v>9</v>
      </c>
      <c r="R6" s="42" t="s">
        <v>2</v>
      </c>
      <c r="S6" s="53" t="s">
        <v>2</v>
      </c>
      <c r="T6" s="43" t="s">
        <v>9</v>
      </c>
      <c r="U6" s="49" t="s">
        <v>2</v>
      </c>
      <c r="V6" s="53" t="s">
        <v>2</v>
      </c>
      <c r="W6" s="43" t="s">
        <v>9</v>
      </c>
      <c r="X6" s="49" t="s">
        <v>2</v>
      </c>
    </row>
    <row r="7" spans="2:29" s="12" customFormat="1" ht="21" customHeight="1" x14ac:dyDescent="0.3">
      <c r="B7" s="207" t="s">
        <v>54</v>
      </c>
      <c r="C7" s="208"/>
      <c r="D7" s="22">
        <f>SUM(D8:D10)</f>
        <v>18818675</v>
      </c>
      <c r="E7" s="23">
        <f>D7-F7</f>
        <v>-532223</v>
      </c>
      <c r="F7" s="24">
        <f>SUM(F8:F10)</f>
        <v>19350898</v>
      </c>
      <c r="G7" s="22">
        <f>SUM(G8:G10)</f>
        <v>6132555</v>
      </c>
      <c r="H7" s="23">
        <f t="shared" ref="H7:H46" si="0">G7-I7</f>
        <v>-424304</v>
      </c>
      <c r="I7" s="142">
        <f>SUM(I8:I10)</f>
        <v>6556859</v>
      </c>
      <c r="J7" s="22">
        <f>SUM(J8:J10)</f>
        <v>6007335</v>
      </c>
      <c r="K7" s="23">
        <f>J7-L7</f>
        <v>-656094</v>
      </c>
      <c r="L7" s="24">
        <f>SUM(L8:L10)</f>
        <v>6663429</v>
      </c>
      <c r="M7" s="22">
        <f>SUM(M8:M10)</f>
        <v>2119196</v>
      </c>
      <c r="N7" s="23">
        <f>M7-O7</f>
        <v>13653</v>
      </c>
      <c r="O7" s="143">
        <f>SUM(O8:O10)</f>
        <v>2105543</v>
      </c>
      <c r="P7" s="22">
        <f>SUM(P8:P10)</f>
        <v>2231041</v>
      </c>
      <c r="Q7" s="23">
        <f>P7-R7</f>
        <v>698845</v>
      </c>
      <c r="R7" s="24">
        <f>SUM(R8:R10)</f>
        <v>1532196</v>
      </c>
      <c r="S7" s="25">
        <f>SUM(S8:S10)</f>
        <v>2328548</v>
      </c>
      <c r="T7" s="23">
        <f>S7-U7</f>
        <v>574717</v>
      </c>
      <c r="U7" s="51">
        <f>SUM(U8:U10)</f>
        <v>1753831</v>
      </c>
      <c r="V7" s="25">
        <f>SUM(V8:V10)</f>
        <v>0</v>
      </c>
      <c r="W7" s="50">
        <f>SUM(W8:W10)</f>
        <v>0</v>
      </c>
      <c r="X7" s="51">
        <f>SUM(X8:X10)</f>
        <v>0</v>
      </c>
      <c r="Y7" s="18"/>
    </row>
    <row r="8" spans="2:29" s="14" customFormat="1" ht="20.25" customHeight="1" x14ac:dyDescent="0.3">
      <c r="B8" s="209" t="s">
        <v>55</v>
      </c>
      <c r="C8" s="13" t="s">
        <v>56</v>
      </c>
      <c r="D8" s="26">
        <f>SUM(D11,D14,D17,D20,D23,D26,D29,D32,D35,D38,D41,D44)</f>
        <v>8280206</v>
      </c>
      <c r="E8" s="27">
        <f>D8-F8</f>
        <v>-241847</v>
      </c>
      <c r="F8" s="45">
        <f t="shared" ref="F8:G10" si="1">SUM(F11,F14,F17,F20,F23,F26,F29,F32,F35,F38,F41,F44)</f>
        <v>8522053</v>
      </c>
      <c r="G8" s="26">
        <f t="shared" si="1"/>
        <v>2793879</v>
      </c>
      <c r="H8" s="27">
        <f t="shared" si="0"/>
        <v>5085</v>
      </c>
      <c r="I8" s="144">
        <f>SUM(I11+I14+I17+I20+I23+I26+I29+I32+I35+I38+I41+I44)</f>
        <v>2788794</v>
      </c>
      <c r="J8" s="26">
        <f>SUM(J11,J14,J17,J20,J23,J26,J29,J32,J35,J38,J41,J44)</f>
        <v>2770649</v>
      </c>
      <c r="K8" s="27">
        <f>J8-L8</f>
        <v>-317408</v>
      </c>
      <c r="L8" s="45">
        <f>SUM(L11+L14+L17+L20+L23+L26+L29+L32+L35+L38+L41+L44)</f>
        <v>3088057</v>
      </c>
      <c r="M8" s="26">
        <f>SUM(M11,M14,M17,M20,M23,M26,M29,M32,M35,M38,M41,M44)</f>
        <v>689181</v>
      </c>
      <c r="N8" s="27">
        <f>M8-O8</f>
        <v>-93210</v>
      </c>
      <c r="O8" s="145">
        <f>SUM(O11+O14+O17+O20+O23+O26+O29+O32+O35+O38+O41+O44)</f>
        <v>782391</v>
      </c>
      <c r="P8" s="26">
        <f>SUM(P11,P14,P17,P20,P23,P26,P29,P32,P35,P38,P41,P44)</f>
        <v>997379</v>
      </c>
      <c r="Q8" s="27">
        <f>P8-R8</f>
        <v>307001</v>
      </c>
      <c r="R8" s="45">
        <f>SUM(R11+R14+R17+R20+R23+R26+R29+R32+R35+R38+R41+R44)</f>
        <v>690378</v>
      </c>
      <c r="S8" s="33">
        <f>SUM(S11,S14,S17,S20,S23,S26,S29,S32,S35,S38,S41,S44)</f>
        <v>1029118</v>
      </c>
      <c r="T8" s="27">
        <f>S8-U8</f>
        <v>228070</v>
      </c>
      <c r="U8" s="62">
        <f>SUM(U11+U14+U17+U20+U23+U26+U29+U32+U35+U38+U41+U44)</f>
        <v>801048</v>
      </c>
      <c r="V8" s="33"/>
      <c r="W8" s="27"/>
      <c r="X8" s="62"/>
      <c r="Y8" s="19"/>
      <c r="AC8" s="14">
        <v>707580</v>
      </c>
    </row>
    <row r="9" spans="2:29" s="14" customFormat="1" ht="20.25" customHeight="1" x14ac:dyDescent="0.3">
      <c r="B9" s="210"/>
      <c r="C9" s="15" t="s">
        <v>57</v>
      </c>
      <c r="D9" s="28">
        <f>SUM(D12,D15,D18,D21,D24,D27,D30,D33,D36,D39,D42,D45)</f>
        <v>7642908</v>
      </c>
      <c r="E9" s="29">
        <f>D9-F9</f>
        <v>-76866</v>
      </c>
      <c r="F9" s="29">
        <f t="shared" si="1"/>
        <v>7719774</v>
      </c>
      <c r="G9" s="28">
        <f t="shared" si="1"/>
        <v>2491270</v>
      </c>
      <c r="H9" s="29">
        <f t="shared" si="0"/>
        <v>-293901</v>
      </c>
      <c r="I9" s="146">
        <f>SUM(I12+I15+I18+I21+I24+I27+I30+I33+I36+I39+I42+I45)</f>
        <v>2785171</v>
      </c>
      <c r="J9" s="28">
        <f>SUM(J12,J15,J18,J21,J24,J27,J30,J33,J36,J39,J42,J45)</f>
        <v>2249730</v>
      </c>
      <c r="K9" s="29">
        <f>J9-L9</f>
        <v>-199780</v>
      </c>
      <c r="L9" s="46">
        <f>SUM(L12+L15+L18+L21+L24+L27+L30+L33+L36+L39+L42+L45)</f>
        <v>2449510</v>
      </c>
      <c r="M9" s="28">
        <f>SUM(M12,M15,M18,M21,M24,M27,M30,M33,M36,M39,M42,M45)</f>
        <v>1061972</v>
      </c>
      <c r="N9" s="29">
        <f>M9-O9</f>
        <v>88018</v>
      </c>
      <c r="O9" s="147">
        <f>SUM(O12+O15+O18+O21+O24+O27+O30+O33+O36+O39+O42+O45)</f>
        <v>973954</v>
      </c>
      <c r="P9" s="28">
        <f>SUM(P12,P15,P18,P21,P24,P27,P30,P33,P36,P39,P42,P45)</f>
        <v>904673</v>
      </c>
      <c r="Q9" s="29">
        <f>P9-R9</f>
        <v>269641</v>
      </c>
      <c r="R9" s="46">
        <f>SUM(R12+R15+R18+R21+R24+R27+R30+R33+R36+R39+R42+R45)</f>
        <v>635032</v>
      </c>
      <c r="S9" s="34">
        <f>SUM(S12,S15,S18,S21,S24,S27,S30,S33,S36,S39,S42,S45)</f>
        <v>935263</v>
      </c>
      <c r="T9" s="29">
        <f>S9-U9</f>
        <v>261702</v>
      </c>
      <c r="U9" s="63">
        <f>SUM(U12+U15+U18+U21+U24+U27+U30+U33+U36+U39+U42+U45)</f>
        <v>673561</v>
      </c>
      <c r="V9" s="34"/>
      <c r="W9" s="29"/>
      <c r="X9" s="63"/>
      <c r="Y9" s="19"/>
      <c r="AC9" s="14">
        <v>614043</v>
      </c>
    </row>
    <row r="10" spans="2:29" s="14" customFormat="1" ht="20.25" customHeight="1" x14ac:dyDescent="0.3">
      <c r="B10" s="210"/>
      <c r="C10" s="16" t="s">
        <v>58</v>
      </c>
      <c r="D10" s="30">
        <f>SUM(D13,D16,D19,D22,D25,D28,D31,D34,D37,D40,D43,D46)</f>
        <v>2895561</v>
      </c>
      <c r="E10" s="31">
        <f>D10-F10</f>
        <v>-213510</v>
      </c>
      <c r="F10" s="31">
        <f t="shared" si="1"/>
        <v>3109071</v>
      </c>
      <c r="G10" s="30">
        <f t="shared" si="1"/>
        <v>847406</v>
      </c>
      <c r="H10" s="31">
        <f t="shared" si="0"/>
        <v>-135488</v>
      </c>
      <c r="I10" s="148">
        <f>SUM(I13+I16+I19+I22+I25+I28+I31+I34+I37+I40+I43+I46)</f>
        <v>982894</v>
      </c>
      <c r="J10" s="30">
        <f>SUM(J13,J16,J19,J22,J25,J28,J31,J34,J37,J40,J43,J46)</f>
        <v>986956</v>
      </c>
      <c r="K10" s="31">
        <f>J10-L10</f>
        <v>-138906</v>
      </c>
      <c r="L10" s="47">
        <f>SUM(L13+L16+L19+L22+L25+L28+L31+L34+L37+L40+L43+L46)</f>
        <v>1125862</v>
      </c>
      <c r="M10" s="30">
        <f>SUM(M13,M16,M19,M22,M25,M28,M31,M34,M37,M40,M43,M46)</f>
        <v>368043</v>
      </c>
      <c r="N10" s="31">
        <f>M10-O10</f>
        <v>18845</v>
      </c>
      <c r="O10" s="149">
        <f>SUM(O13+O16+O19+O22+O25+O28+O31+O34+O37+O40+O43+O46)</f>
        <v>349198</v>
      </c>
      <c r="P10" s="30">
        <f>SUM(P13,P16,P19,P22,P25,P28,P31,P34,P37,P40,P43,P46)</f>
        <v>328989</v>
      </c>
      <c r="Q10" s="31">
        <f>P10-R10</f>
        <v>122203</v>
      </c>
      <c r="R10" s="47">
        <f>SUM(R13+R16+R19+R22+R25+R28+R31+R34+R37+R40+R43+R46)</f>
        <v>206786</v>
      </c>
      <c r="S10" s="35">
        <f>SUM(S13,S16,S19,S22,S25,S28,S31,S34,S37,S40,S43,S46)</f>
        <v>364167</v>
      </c>
      <c r="T10" s="31">
        <f>S10-U10</f>
        <v>84945</v>
      </c>
      <c r="U10" s="64">
        <f>SUM(U13+U16+U19+U22+U25+U28+U31+U34+U37+U40+U43+U46)</f>
        <v>279222</v>
      </c>
      <c r="V10" s="35">
        <f>SUM(V13,V16,V19,V22,V25,V28,V31,V34,V37,V40,V43,V46)</f>
        <v>0</v>
      </c>
      <c r="W10" s="31">
        <f>V10-X10</f>
        <v>0</v>
      </c>
      <c r="X10" s="64">
        <f>SUM(X13,X16,X19,X22,X25,X28,X31,X34,X37,X40,X43,X46)</f>
        <v>0</v>
      </c>
      <c r="Y10" s="19"/>
      <c r="AC10" s="14">
        <v>703029</v>
      </c>
    </row>
    <row r="11" spans="2:29" s="14" customFormat="1" ht="20.25" customHeight="1" x14ac:dyDescent="0.3">
      <c r="B11" s="210" t="s">
        <v>59</v>
      </c>
      <c r="C11" s="17" t="s">
        <v>56</v>
      </c>
      <c r="D11" s="22">
        <f t="shared" ref="D11:D46" si="2">SUM(G11+J11+M11+S11+P11)</f>
        <v>762302</v>
      </c>
      <c r="E11" s="23">
        <f t="shared" ref="E11:E46" si="3">D11-F11</f>
        <v>26045</v>
      </c>
      <c r="F11" s="24">
        <v>736257</v>
      </c>
      <c r="G11" s="22">
        <v>253029</v>
      </c>
      <c r="H11" s="23">
        <f t="shared" si="0"/>
        <v>16909</v>
      </c>
      <c r="I11" s="142">
        <v>236120</v>
      </c>
      <c r="J11" s="22">
        <v>260335</v>
      </c>
      <c r="K11" s="23">
        <f t="shared" ref="K11:K45" si="4">J11-L11</f>
        <v>-8984</v>
      </c>
      <c r="L11" s="143">
        <v>269319</v>
      </c>
      <c r="M11" s="22">
        <v>60147</v>
      </c>
      <c r="N11" s="23">
        <f t="shared" ref="N11:N45" si="5">M11-O11</f>
        <v>-8966</v>
      </c>
      <c r="O11" s="25">
        <v>69113</v>
      </c>
      <c r="P11" s="22">
        <v>91149</v>
      </c>
      <c r="Q11" s="23">
        <f>P11-R11</f>
        <v>30787</v>
      </c>
      <c r="R11" s="24">
        <v>60362</v>
      </c>
      <c r="S11" s="25">
        <v>97642</v>
      </c>
      <c r="T11" s="23">
        <f t="shared" ref="T11:T45" si="6">S11-U11</f>
        <v>28828</v>
      </c>
      <c r="U11" s="150">
        <v>68814</v>
      </c>
      <c r="V11" s="25"/>
      <c r="W11" s="23"/>
      <c r="X11" s="22"/>
      <c r="Y11" s="19"/>
      <c r="AC11" s="14">
        <v>656549</v>
      </c>
    </row>
    <row r="12" spans="2:29" s="14" customFormat="1" ht="20.25" customHeight="1" x14ac:dyDescent="0.3">
      <c r="B12" s="210"/>
      <c r="C12" s="17" t="s">
        <v>57</v>
      </c>
      <c r="D12" s="22">
        <f t="shared" si="2"/>
        <v>682227</v>
      </c>
      <c r="E12" s="32">
        <f>D12-F12</f>
        <v>40640</v>
      </c>
      <c r="F12" s="24">
        <v>641587</v>
      </c>
      <c r="G12" s="22">
        <v>224090</v>
      </c>
      <c r="H12" s="23">
        <f t="shared" si="0"/>
        <v>-14416</v>
      </c>
      <c r="I12" s="142">
        <v>238506</v>
      </c>
      <c r="J12" s="22">
        <v>194598</v>
      </c>
      <c r="K12" s="23">
        <f t="shared" si="4"/>
        <v>-12361</v>
      </c>
      <c r="L12" s="143">
        <v>206959</v>
      </c>
      <c r="M12" s="22">
        <v>98664</v>
      </c>
      <c r="N12" s="23">
        <f t="shared" si="5"/>
        <v>34871</v>
      </c>
      <c r="O12" s="25">
        <v>63793</v>
      </c>
      <c r="P12" s="22">
        <v>85160</v>
      </c>
      <c r="Q12" s="23">
        <f t="shared" ref="Q12:Q45" si="7">P12-R12</f>
        <v>29415</v>
      </c>
      <c r="R12" s="24">
        <v>55745</v>
      </c>
      <c r="S12" s="25">
        <v>79715</v>
      </c>
      <c r="T12" s="23">
        <f t="shared" si="6"/>
        <v>21661</v>
      </c>
      <c r="U12" s="150">
        <v>58054</v>
      </c>
      <c r="V12" s="25"/>
      <c r="W12" s="23"/>
      <c r="X12" s="22"/>
      <c r="Y12" s="19"/>
      <c r="AC12" s="14">
        <v>721228</v>
      </c>
    </row>
    <row r="13" spans="2:29" s="14" customFormat="1" ht="20.25" customHeight="1" x14ac:dyDescent="0.3">
      <c r="B13" s="210"/>
      <c r="C13" s="17" t="s">
        <v>58</v>
      </c>
      <c r="D13" s="22">
        <f t="shared" si="2"/>
        <v>254935</v>
      </c>
      <c r="E13" s="23">
        <f t="shared" si="3"/>
        <v>2104</v>
      </c>
      <c r="F13" s="24">
        <v>252831</v>
      </c>
      <c r="G13" s="22">
        <v>74965</v>
      </c>
      <c r="H13" s="23">
        <f t="shared" si="0"/>
        <v>-3810</v>
      </c>
      <c r="I13" s="142">
        <v>78775</v>
      </c>
      <c r="J13" s="22">
        <v>89004</v>
      </c>
      <c r="K13" s="23">
        <f t="shared" si="4"/>
        <v>-4440</v>
      </c>
      <c r="L13" s="143">
        <v>93444</v>
      </c>
      <c r="M13" s="22">
        <v>29741</v>
      </c>
      <c r="N13" s="23">
        <f t="shared" si="5"/>
        <v>1473</v>
      </c>
      <c r="O13" s="25">
        <v>28268</v>
      </c>
      <c r="P13" s="22">
        <v>29363</v>
      </c>
      <c r="Q13" s="23">
        <f t="shared" si="7"/>
        <v>12007</v>
      </c>
      <c r="R13" s="24">
        <v>17356</v>
      </c>
      <c r="S13" s="25">
        <v>31862</v>
      </c>
      <c r="T13" s="23">
        <f t="shared" si="6"/>
        <v>9199</v>
      </c>
      <c r="U13" s="150">
        <v>22663</v>
      </c>
      <c r="V13" s="25"/>
      <c r="W13" s="23">
        <f>V13-X13</f>
        <v>0</v>
      </c>
      <c r="X13" s="22"/>
      <c r="Y13" s="19"/>
      <c r="AC13" s="14">
        <v>708109</v>
      </c>
    </row>
    <row r="14" spans="2:29" s="14" customFormat="1" ht="20.25" customHeight="1" x14ac:dyDescent="0.3">
      <c r="B14" s="210" t="s">
        <v>22</v>
      </c>
      <c r="C14" s="17" t="s">
        <v>10</v>
      </c>
      <c r="D14" s="22">
        <f t="shared" si="2"/>
        <v>685925</v>
      </c>
      <c r="E14" s="23">
        <f t="shared" si="3"/>
        <v>-10787</v>
      </c>
      <c r="F14" s="24">
        <v>696712</v>
      </c>
      <c r="G14" s="22">
        <v>228280</v>
      </c>
      <c r="H14" s="23">
        <f t="shared" si="0"/>
        <v>5329</v>
      </c>
      <c r="I14" s="142">
        <v>222951</v>
      </c>
      <c r="J14" s="22">
        <v>230237</v>
      </c>
      <c r="K14" s="23">
        <f t="shared" si="4"/>
        <v>-24018</v>
      </c>
      <c r="L14" s="143">
        <v>254255</v>
      </c>
      <c r="M14" s="22">
        <v>57788</v>
      </c>
      <c r="N14" s="23">
        <f t="shared" si="5"/>
        <v>-10599</v>
      </c>
      <c r="O14" s="25">
        <v>68387</v>
      </c>
      <c r="P14" s="22">
        <v>82595</v>
      </c>
      <c r="Q14" s="23">
        <f t="shared" si="7"/>
        <v>26236</v>
      </c>
      <c r="R14" s="24">
        <v>56359</v>
      </c>
      <c r="S14" s="25">
        <v>87025</v>
      </c>
      <c r="T14" s="23">
        <f t="shared" si="6"/>
        <v>22653</v>
      </c>
      <c r="U14" s="150">
        <v>64372</v>
      </c>
      <c r="V14" s="25"/>
      <c r="W14" s="23"/>
      <c r="X14" s="22"/>
      <c r="Y14" s="19"/>
      <c r="AC14" s="14">
        <v>729371</v>
      </c>
    </row>
    <row r="15" spans="2:29" s="104" customFormat="1" ht="20.25" customHeight="1" x14ac:dyDescent="0.3">
      <c r="B15" s="210"/>
      <c r="C15" s="102" t="s">
        <v>11</v>
      </c>
      <c r="D15" s="22">
        <f t="shared" si="2"/>
        <v>660009</v>
      </c>
      <c r="E15" s="68">
        <f t="shared" si="3"/>
        <v>24596</v>
      </c>
      <c r="F15" s="69">
        <v>635413</v>
      </c>
      <c r="G15" s="67">
        <v>216736</v>
      </c>
      <c r="H15" s="68">
        <f t="shared" si="0"/>
        <v>-17288</v>
      </c>
      <c r="I15" s="151">
        <v>234024</v>
      </c>
      <c r="J15" s="67">
        <v>193648</v>
      </c>
      <c r="K15" s="68">
        <f t="shared" si="4"/>
        <v>-13394</v>
      </c>
      <c r="L15" s="152">
        <v>207042</v>
      </c>
      <c r="M15" s="67">
        <v>97043</v>
      </c>
      <c r="N15" s="68">
        <f t="shared" si="5"/>
        <v>31031</v>
      </c>
      <c r="O15" s="70">
        <v>66012</v>
      </c>
      <c r="P15" s="67">
        <v>72855</v>
      </c>
      <c r="Q15" s="68">
        <f t="shared" si="7"/>
        <v>19224</v>
      </c>
      <c r="R15" s="69">
        <v>53631</v>
      </c>
      <c r="S15" s="70">
        <v>79727</v>
      </c>
      <c r="T15" s="68">
        <f t="shared" si="6"/>
        <v>22469</v>
      </c>
      <c r="U15" s="153">
        <v>57258</v>
      </c>
      <c r="V15" s="70"/>
      <c r="W15" s="68"/>
      <c r="X15" s="67"/>
      <c r="Y15" s="103"/>
      <c r="AC15" s="104">
        <v>753296</v>
      </c>
    </row>
    <row r="16" spans="2:29" s="104" customFormat="1" ht="20.25" customHeight="1" x14ac:dyDescent="0.3">
      <c r="B16" s="210"/>
      <c r="C16" s="102" t="s">
        <v>12</v>
      </c>
      <c r="D16" s="22">
        <f t="shared" si="2"/>
        <v>243277</v>
      </c>
      <c r="E16" s="68">
        <f t="shared" si="3"/>
        <v>287</v>
      </c>
      <c r="F16" s="69">
        <v>242990</v>
      </c>
      <c r="G16" s="67">
        <v>70554</v>
      </c>
      <c r="H16" s="68">
        <f t="shared" si="0"/>
        <v>-6546</v>
      </c>
      <c r="I16" s="151">
        <v>77100</v>
      </c>
      <c r="J16" s="67">
        <v>85629</v>
      </c>
      <c r="K16" s="68">
        <f t="shared" si="4"/>
        <v>-1486</v>
      </c>
      <c r="L16" s="152">
        <v>87115</v>
      </c>
      <c r="M16" s="67">
        <v>30062</v>
      </c>
      <c r="N16" s="68">
        <f t="shared" si="5"/>
        <v>3348</v>
      </c>
      <c r="O16" s="70">
        <v>26714</v>
      </c>
      <c r="P16" s="67">
        <v>27929</v>
      </c>
      <c r="Q16" s="68">
        <f t="shared" si="7"/>
        <v>11553</v>
      </c>
      <c r="R16" s="69">
        <v>16376</v>
      </c>
      <c r="S16" s="70">
        <v>29103</v>
      </c>
      <c r="T16" s="68">
        <f t="shared" si="6"/>
        <v>6603</v>
      </c>
      <c r="U16" s="153">
        <v>22500</v>
      </c>
      <c r="V16" s="70"/>
      <c r="W16" s="68">
        <f>V16-X16</f>
        <v>0</v>
      </c>
      <c r="X16" s="67"/>
      <c r="Y16" s="103"/>
      <c r="AC16" s="104">
        <v>710519</v>
      </c>
    </row>
    <row r="17" spans="2:29" s="10" customFormat="1" ht="20.25" customHeight="1" x14ac:dyDescent="0.3">
      <c r="B17" s="211" t="s">
        <v>23</v>
      </c>
      <c r="C17" s="20" t="s">
        <v>10</v>
      </c>
      <c r="D17" s="22">
        <f t="shared" si="2"/>
        <v>740027</v>
      </c>
      <c r="E17" s="23">
        <f t="shared" si="3"/>
        <v>77555</v>
      </c>
      <c r="F17" s="24">
        <v>662472</v>
      </c>
      <c r="G17" s="22">
        <v>250943</v>
      </c>
      <c r="H17" s="23">
        <f t="shared" si="0"/>
        <v>36662</v>
      </c>
      <c r="I17" s="142">
        <v>214281</v>
      </c>
      <c r="J17" s="22">
        <v>248722</v>
      </c>
      <c r="K17" s="23">
        <f t="shared" si="4"/>
        <v>10536</v>
      </c>
      <c r="L17" s="143">
        <v>238186</v>
      </c>
      <c r="M17" s="22">
        <v>62616</v>
      </c>
      <c r="N17" s="23">
        <f t="shared" si="5"/>
        <v>-154</v>
      </c>
      <c r="O17" s="25">
        <v>62770</v>
      </c>
      <c r="P17" s="22">
        <v>89049</v>
      </c>
      <c r="Q17" s="23">
        <f t="shared" si="7"/>
        <v>34873</v>
      </c>
      <c r="R17" s="24">
        <v>54176</v>
      </c>
      <c r="S17" s="25">
        <v>88697</v>
      </c>
      <c r="T17" s="23">
        <f t="shared" si="6"/>
        <v>24519</v>
      </c>
      <c r="U17" s="150">
        <v>64178</v>
      </c>
      <c r="V17" s="25"/>
      <c r="W17" s="23"/>
      <c r="X17" s="22"/>
      <c r="Y17" s="19"/>
      <c r="AC17" s="10">
        <v>708028</v>
      </c>
    </row>
    <row r="18" spans="2:29" s="106" customFormat="1" ht="20.25" customHeight="1" x14ac:dyDescent="0.3">
      <c r="B18" s="211"/>
      <c r="C18" s="105" t="s">
        <v>11</v>
      </c>
      <c r="D18" s="22">
        <f t="shared" si="2"/>
        <v>695884</v>
      </c>
      <c r="E18" s="68">
        <f t="shared" si="3"/>
        <v>69693</v>
      </c>
      <c r="F18" s="69">
        <v>626191</v>
      </c>
      <c r="G18" s="67">
        <v>223807</v>
      </c>
      <c r="H18" s="68">
        <f t="shared" si="0"/>
        <v>-3926</v>
      </c>
      <c r="I18" s="151">
        <v>227733</v>
      </c>
      <c r="J18" s="67">
        <v>203666</v>
      </c>
      <c r="K18" s="68">
        <f t="shared" si="4"/>
        <v>-134</v>
      </c>
      <c r="L18" s="152">
        <v>203800</v>
      </c>
      <c r="M18" s="67">
        <v>101188</v>
      </c>
      <c r="N18" s="68">
        <f t="shared" si="5"/>
        <v>30457</v>
      </c>
      <c r="O18" s="70">
        <v>70731</v>
      </c>
      <c r="P18" s="67">
        <v>83341</v>
      </c>
      <c r="Q18" s="68">
        <f t="shared" si="7"/>
        <v>30909</v>
      </c>
      <c r="R18" s="69">
        <v>52432</v>
      </c>
      <c r="S18" s="70">
        <v>83882</v>
      </c>
      <c r="T18" s="68">
        <f t="shared" si="6"/>
        <v>28291</v>
      </c>
      <c r="U18" s="153">
        <v>55591</v>
      </c>
      <c r="V18" s="70"/>
      <c r="W18" s="68"/>
      <c r="X18" s="67"/>
      <c r="Y18" s="103"/>
      <c r="AC18" s="104">
        <f>SUM(AC8:AC17)</f>
        <v>7011752</v>
      </c>
    </row>
    <row r="19" spans="2:29" s="10" customFormat="1" ht="20.25" customHeight="1" x14ac:dyDescent="0.3">
      <c r="B19" s="211"/>
      <c r="C19" s="20" t="s">
        <v>12</v>
      </c>
      <c r="D19" s="22">
        <f t="shared" si="2"/>
        <v>245753</v>
      </c>
      <c r="E19" s="23">
        <f t="shared" si="3"/>
        <v>11841</v>
      </c>
      <c r="F19" s="24">
        <v>233912</v>
      </c>
      <c r="G19" s="22">
        <v>70478</v>
      </c>
      <c r="H19" s="23">
        <f t="shared" si="0"/>
        <v>-2191</v>
      </c>
      <c r="I19" s="142">
        <v>72669</v>
      </c>
      <c r="J19" s="22">
        <v>87963</v>
      </c>
      <c r="K19" s="23">
        <f t="shared" si="4"/>
        <v>1208</v>
      </c>
      <c r="L19" s="143">
        <v>86755</v>
      </c>
      <c r="M19" s="22">
        <v>29951</v>
      </c>
      <c r="N19" s="23">
        <f t="shared" si="5"/>
        <v>4904</v>
      </c>
      <c r="O19" s="25">
        <v>25047</v>
      </c>
      <c r="P19" s="22">
        <v>27812</v>
      </c>
      <c r="Q19" s="23">
        <f t="shared" si="7"/>
        <v>12230</v>
      </c>
      <c r="R19" s="24">
        <v>15582</v>
      </c>
      <c r="S19" s="25">
        <v>29549</v>
      </c>
      <c r="T19" s="23">
        <f t="shared" si="6"/>
        <v>7248</v>
      </c>
      <c r="U19" s="150">
        <v>22301</v>
      </c>
      <c r="V19" s="25"/>
      <c r="W19" s="23">
        <f>V19-X19</f>
        <v>0</v>
      </c>
      <c r="X19" s="22"/>
      <c r="Y19" s="19"/>
      <c r="AC19" s="10">
        <v>736257</v>
      </c>
    </row>
    <row r="20" spans="2:29" ht="19.5" customHeight="1" x14ac:dyDescent="0.3">
      <c r="B20" s="203" t="s">
        <v>13</v>
      </c>
      <c r="C20" s="9" t="s">
        <v>10</v>
      </c>
      <c r="D20" s="22">
        <f t="shared" si="2"/>
        <v>739424</v>
      </c>
      <c r="E20" s="23">
        <f t="shared" si="3"/>
        <v>-10810</v>
      </c>
      <c r="F20" s="24">
        <v>750234</v>
      </c>
      <c r="G20" s="22">
        <v>246407</v>
      </c>
      <c r="H20" s="23">
        <f t="shared" si="0"/>
        <v>1010</v>
      </c>
      <c r="I20" s="142">
        <v>245397</v>
      </c>
      <c r="J20" s="22">
        <v>247782</v>
      </c>
      <c r="K20" s="23">
        <f t="shared" si="4"/>
        <v>-25957</v>
      </c>
      <c r="L20" s="143">
        <v>273739</v>
      </c>
      <c r="M20" s="22">
        <v>60815</v>
      </c>
      <c r="N20" s="23">
        <f t="shared" si="5"/>
        <v>-8287</v>
      </c>
      <c r="O20" s="25">
        <v>69102</v>
      </c>
      <c r="P20" s="22">
        <v>88802</v>
      </c>
      <c r="Q20" s="23">
        <f t="shared" si="7"/>
        <v>28235</v>
      </c>
      <c r="R20" s="24">
        <v>60567</v>
      </c>
      <c r="S20" s="25">
        <v>95618</v>
      </c>
      <c r="T20" s="23">
        <f t="shared" si="6"/>
        <v>26496</v>
      </c>
      <c r="U20" s="150">
        <v>69122</v>
      </c>
      <c r="V20" s="25"/>
      <c r="W20" s="23"/>
      <c r="X20" s="22"/>
      <c r="Y20" s="6"/>
      <c r="AC20" s="3">
        <v>716435</v>
      </c>
    </row>
    <row r="21" spans="2:29" s="66" customFormat="1" ht="19.5" customHeight="1" x14ac:dyDescent="0.3">
      <c r="B21" s="203"/>
      <c r="C21" s="65" t="s">
        <v>11</v>
      </c>
      <c r="D21" s="22">
        <f t="shared" si="2"/>
        <v>695535</v>
      </c>
      <c r="E21" s="68">
        <f t="shared" si="3"/>
        <v>48891</v>
      </c>
      <c r="F21" s="69">
        <v>646644</v>
      </c>
      <c r="G21" s="67">
        <v>226456</v>
      </c>
      <c r="H21" s="68">
        <f t="shared" si="0"/>
        <v>-3565</v>
      </c>
      <c r="I21" s="151">
        <v>230021</v>
      </c>
      <c r="J21" s="67">
        <v>203885</v>
      </c>
      <c r="K21" s="68">
        <f t="shared" si="4"/>
        <v>-6947</v>
      </c>
      <c r="L21" s="152">
        <v>210832</v>
      </c>
      <c r="M21" s="67">
        <v>100576</v>
      </c>
      <c r="N21" s="68">
        <f t="shared" si="5"/>
        <v>26116</v>
      </c>
      <c r="O21" s="70">
        <v>74460</v>
      </c>
      <c r="P21" s="67">
        <v>80444</v>
      </c>
      <c r="Q21" s="68">
        <f t="shared" si="7"/>
        <v>23842</v>
      </c>
      <c r="R21" s="69">
        <v>56602</v>
      </c>
      <c r="S21" s="70">
        <v>84174</v>
      </c>
      <c r="T21" s="68">
        <f t="shared" si="6"/>
        <v>26139</v>
      </c>
      <c r="U21" s="153">
        <v>58035</v>
      </c>
      <c r="V21" s="70"/>
      <c r="W21" s="68"/>
      <c r="X21" s="67"/>
      <c r="Y21" s="71"/>
      <c r="AC21" s="167">
        <f>SUM(AC18:AC20)</f>
        <v>8464444</v>
      </c>
    </row>
    <row r="22" spans="2:29" ht="19.5" customHeight="1" x14ac:dyDescent="0.3">
      <c r="B22" s="203"/>
      <c r="C22" s="9" t="s">
        <v>12</v>
      </c>
      <c r="D22" s="22">
        <f t="shared" si="2"/>
        <v>252085</v>
      </c>
      <c r="E22" s="23">
        <f t="shared" si="3"/>
        <v>5477</v>
      </c>
      <c r="F22" s="24">
        <v>246608</v>
      </c>
      <c r="G22" s="22">
        <v>73151</v>
      </c>
      <c r="H22" s="23">
        <f t="shared" si="0"/>
        <v>-3158</v>
      </c>
      <c r="I22" s="142">
        <v>76309</v>
      </c>
      <c r="J22" s="22">
        <v>90541</v>
      </c>
      <c r="K22" s="23">
        <f t="shared" si="4"/>
        <v>-813</v>
      </c>
      <c r="L22" s="143">
        <v>91354</v>
      </c>
      <c r="M22" s="22">
        <v>29964</v>
      </c>
      <c r="N22" s="23">
        <f t="shared" si="5"/>
        <v>2404</v>
      </c>
      <c r="O22" s="25">
        <v>27560</v>
      </c>
      <c r="P22" s="22">
        <v>28123</v>
      </c>
      <c r="Q22" s="23">
        <f t="shared" si="7"/>
        <v>11611</v>
      </c>
      <c r="R22" s="24">
        <v>16512</v>
      </c>
      <c r="S22" s="25">
        <v>30306</v>
      </c>
      <c r="T22" s="23">
        <f t="shared" si="6"/>
        <v>8715</v>
      </c>
      <c r="U22" s="150">
        <v>21591</v>
      </c>
      <c r="V22" s="25"/>
      <c r="W22" s="23">
        <f>V22-X22</f>
        <v>0</v>
      </c>
      <c r="X22" s="22"/>
      <c r="Y22" s="6"/>
    </row>
    <row r="23" spans="2:29" ht="19.5" customHeight="1" x14ac:dyDescent="0.3">
      <c r="B23" s="203" t="s">
        <v>14</v>
      </c>
      <c r="C23" s="9" t="s">
        <v>10</v>
      </c>
      <c r="D23" s="22">
        <f t="shared" si="2"/>
        <v>765726</v>
      </c>
      <c r="E23" s="23">
        <f t="shared" si="3"/>
        <v>45999</v>
      </c>
      <c r="F23" s="24">
        <v>719727</v>
      </c>
      <c r="G23" s="22">
        <v>263085</v>
      </c>
      <c r="H23" s="23">
        <f t="shared" si="0"/>
        <v>27419</v>
      </c>
      <c r="I23" s="142">
        <v>235666</v>
      </c>
      <c r="J23" s="22">
        <v>252512</v>
      </c>
      <c r="K23" s="23">
        <f t="shared" si="4"/>
        <v>-5886</v>
      </c>
      <c r="L23" s="143">
        <v>258398</v>
      </c>
      <c r="M23" s="22">
        <v>64571</v>
      </c>
      <c r="N23" s="23">
        <f t="shared" si="5"/>
        <v>-1880</v>
      </c>
      <c r="O23" s="25">
        <v>66451</v>
      </c>
      <c r="P23" s="22">
        <v>90079</v>
      </c>
      <c r="Q23" s="23">
        <f t="shared" si="7"/>
        <v>31134</v>
      </c>
      <c r="R23" s="24">
        <v>58945</v>
      </c>
      <c r="S23" s="25">
        <v>95479</v>
      </c>
      <c r="T23" s="23">
        <f t="shared" si="6"/>
        <v>26919</v>
      </c>
      <c r="U23" s="150">
        <v>68560</v>
      </c>
      <c r="V23" s="25"/>
      <c r="W23" s="23"/>
      <c r="X23" s="22"/>
      <c r="Y23" s="6"/>
    </row>
    <row r="24" spans="2:29" s="66" customFormat="1" ht="18.75" customHeight="1" x14ac:dyDescent="0.3">
      <c r="B24" s="203"/>
      <c r="C24" s="65" t="s">
        <v>11</v>
      </c>
      <c r="D24" s="22">
        <f t="shared" si="2"/>
        <v>699271</v>
      </c>
      <c r="E24" s="68">
        <f t="shared" si="3"/>
        <v>27944</v>
      </c>
      <c r="F24" s="69">
        <v>671327</v>
      </c>
      <c r="G24" s="67">
        <v>226021</v>
      </c>
      <c r="H24" s="68">
        <f t="shared" si="0"/>
        <v>-19041</v>
      </c>
      <c r="I24" s="151">
        <v>245062</v>
      </c>
      <c r="J24" s="67">
        <v>207910</v>
      </c>
      <c r="K24" s="68">
        <f t="shared" si="4"/>
        <v>-2906</v>
      </c>
      <c r="L24" s="152">
        <v>210816</v>
      </c>
      <c r="M24" s="67">
        <v>96723</v>
      </c>
      <c r="N24" s="68">
        <f t="shared" si="5"/>
        <v>16656</v>
      </c>
      <c r="O24" s="70">
        <v>80067</v>
      </c>
      <c r="P24" s="67">
        <v>82674</v>
      </c>
      <c r="Q24" s="68">
        <f t="shared" si="7"/>
        <v>24711</v>
      </c>
      <c r="R24" s="69">
        <v>57963</v>
      </c>
      <c r="S24" s="70">
        <v>85943</v>
      </c>
      <c r="T24" s="68">
        <f t="shared" si="6"/>
        <v>26470</v>
      </c>
      <c r="U24" s="153">
        <v>59473</v>
      </c>
      <c r="V24" s="70"/>
      <c r="W24" s="68"/>
      <c r="X24" s="67"/>
      <c r="Y24" s="71"/>
    </row>
    <row r="25" spans="2:29" ht="19.5" customHeight="1" x14ac:dyDescent="0.3">
      <c r="B25" s="203"/>
      <c r="C25" s="9" t="s">
        <v>12</v>
      </c>
      <c r="D25" s="22">
        <f t="shared" si="2"/>
        <v>273194</v>
      </c>
      <c r="E25" s="23">
        <f t="shared" si="3"/>
        <v>11582</v>
      </c>
      <c r="F25" s="24">
        <v>261612</v>
      </c>
      <c r="G25" s="22">
        <v>80162</v>
      </c>
      <c r="H25" s="23">
        <f t="shared" si="0"/>
        <v>-2961</v>
      </c>
      <c r="I25" s="142">
        <v>83123</v>
      </c>
      <c r="J25" s="22">
        <v>94931</v>
      </c>
      <c r="K25" s="23">
        <f t="shared" si="4"/>
        <v>-1212</v>
      </c>
      <c r="L25" s="143">
        <v>96143</v>
      </c>
      <c r="M25" s="22">
        <v>33200</v>
      </c>
      <c r="N25" s="23">
        <f t="shared" si="5"/>
        <v>4360</v>
      </c>
      <c r="O25" s="25">
        <v>28840</v>
      </c>
      <c r="P25" s="22">
        <v>31229</v>
      </c>
      <c r="Q25" s="23">
        <f t="shared" si="7"/>
        <v>13850</v>
      </c>
      <c r="R25" s="24">
        <v>17379</v>
      </c>
      <c r="S25" s="25">
        <v>33672</v>
      </c>
      <c r="T25" s="23">
        <f t="shared" si="6"/>
        <v>10410</v>
      </c>
      <c r="U25" s="150">
        <v>23262</v>
      </c>
      <c r="V25" s="25"/>
      <c r="W25" s="23">
        <f>V25-X25</f>
        <v>0</v>
      </c>
      <c r="X25" s="22"/>
      <c r="Y25" s="6"/>
    </row>
    <row r="26" spans="2:29" ht="19.5" customHeight="1" x14ac:dyDescent="0.3">
      <c r="B26" s="203" t="s">
        <v>15</v>
      </c>
      <c r="C26" s="9" t="s">
        <v>10</v>
      </c>
      <c r="D26" s="22">
        <f t="shared" si="2"/>
        <v>749339</v>
      </c>
      <c r="E26" s="23">
        <f t="shared" si="3"/>
        <v>62564</v>
      </c>
      <c r="F26" s="24">
        <v>686775</v>
      </c>
      <c r="G26" s="22">
        <v>257112</v>
      </c>
      <c r="H26" s="23">
        <f t="shared" si="0"/>
        <v>33679</v>
      </c>
      <c r="I26" s="142">
        <v>223433</v>
      </c>
      <c r="J26" s="22">
        <v>248032</v>
      </c>
      <c r="K26" s="23">
        <f t="shared" si="4"/>
        <v>-1775</v>
      </c>
      <c r="L26" s="143">
        <v>249807</v>
      </c>
      <c r="M26" s="22">
        <v>59939</v>
      </c>
      <c r="N26" s="23">
        <f t="shared" si="5"/>
        <v>-2175</v>
      </c>
      <c r="O26" s="25">
        <v>62114</v>
      </c>
      <c r="P26" s="22">
        <v>90016</v>
      </c>
      <c r="Q26" s="23">
        <f t="shared" si="7"/>
        <v>33976</v>
      </c>
      <c r="R26" s="24">
        <v>56040</v>
      </c>
      <c r="S26" s="25">
        <v>94240</v>
      </c>
      <c r="T26" s="23">
        <f t="shared" si="6"/>
        <v>28983</v>
      </c>
      <c r="U26" s="150">
        <v>65257</v>
      </c>
      <c r="V26" s="25"/>
      <c r="W26" s="23"/>
      <c r="X26" s="22"/>
      <c r="Y26" s="6"/>
    </row>
    <row r="27" spans="2:29" ht="19.5" customHeight="1" x14ac:dyDescent="0.3">
      <c r="B27" s="203"/>
      <c r="C27" s="9" t="s">
        <v>11</v>
      </c>
      <c r="D27" s="22">
        <f t="shared" si="2"/>
        <v>675786</v>
      </c>
      <c r="E27" s="23">
        <f t="shared" si="3"/>
        <v>66224</v>
      </c>
      <c r="F27" s="24">
        <v>609562</v>
      </c>
      <c r="G27" s="22">
        <v>219022</v>
      </c>
      <c r="H27" s="23">
        <f t="shared" si="0"/>
        <v>1860</v>
      </c>
      <c r="I27" s="142">
        <v>217162</v>
      </c>
      <c r="J27" s="22">
        <v>198565</v>
      </c>
      <c r="K27" s="23">
        <f t="shared" si="4"/>
        <v>1948</v>
      </c>
      <c r="L27" s="143">
        <v>196617</v>
      </c>
      <c r="M27" s="22">
        <v>94782</v>
      </c>
      <c r="N27" s="23">
        <f t="shared" si="5"/>
        <v>17909</v>
      </c>
      <c r="O27" s="25">
        <v>76873</v>
      </c>
      <c r="P27" s="22">
        <v>78234</v>
      </c>
      <c r="Q27" s="23">
        <f t="shared" si="7"/>
        <v>28044</v>
      </c>
      <c r="R27" s="24">
        <v>50190</v>
      </c>
      <c r="S27" s="25">
        <v>85183</v>
      </c>
      <c r="T27" s="23">
        <f t="shared" si="6"/>
        <v>32929</v>
      </c>
      <c r="U27" s="150">
        <v>52254</v>
      </c>
      <c r="V27" s="25"/>
      <c r="W27" s="23"/>
      <c r="X27" s="22"/>
      <c r="Y27" s="6"/>
    </row>
    <row r="28" spans="2:29" ht="19.5" customHeight="1" x14ac:dyDescent="0.3">
      <c r="B28" s="203"/>
      <c r="C28" s="9" t="s">
        <v>12</v>
      </c>
      <c r="D28" s="22">
        <f t="shared" si="2"/>
        <v>280008</v>
      </c>
      <c r="E28" s="23">
        <f t="shared" si="3"/>
        <v>7410</v>
      </c>
      <c r="F28" s="24">
        <v>272598</v>
      </c>
      <c r="G28" s="22">
        <v>82236</v>
      </c>
      <c r="H28" s="23">
        <f t="shared" si="0"/>
        <v>-3178</v>
      </c>
      <c r="I28" s="142">
        <v>85414</v>
      </c>
      <c r="J28" s="22">
        <v>94003</v>
      </c>
      <c r="K28" s="23">
        <f t="shared" si="4"/>
        <v>-5528</v>
      </c>
      <c r="L28" s="143">
        <v>99531</v>
      </c>
      <c r="M28" s="22">
        <v>34631</v>
      </c>
      <c r="N28" s="23">
        <f t="shared" si="5"/>
        <v>4573</v>
      </c>
      <c r="O28" s="25">
        <v>30058</v>
      </c>
      <c r="P28" s="22">
        <v>33577</v>
      </c>
      <c r="Q28" s="23">
        <f t="shared" si="7"/>
        <v>15450</v>
      </c>
      <c r="R28" s="24">
        <v>18127</v>
      </c>
      <c r="S28" s="25">
        <v>35561</v>
      </c>
      <c r="T28" s="23">
        <f t="shared" si="6"/>
        <v>10689</v>
      </c>
      <c r="U28" s="150">
        <v>24872</v>
      </c>
      <c r="V28" s="25"/>
      <c r="W28" s="23">
        <f>V28-X28</f>
        <v>0</v>
      </c>
      <c r="X28" s="22"/>
      <c r="Y28" s="6"/>
    </row>
    <row r="29" spans="2:29" ht="19.5" customHeight="1" x14ac:dyDescent="0.3">
      <c r="B29" s="203" t="s">
        <v>16</v>
      </c>
      <c r="C29" s="9" t="s">
        <v>10</v>
      </c>
      <c r="D29" s="22">
        <f t="shared" si="2"/>
        <v>789718</v>
      </c>
      <c r="E29" s="23">
        <f t="shared" si="3"/>
        <v>-5665</v>
      </c>
      <c r="F29" s="24">
        <v>795383</v>
      </c>
      <c r="G29" s="22">
        <v>269511</v>
      </c>
      <c r="H29" s="23">
        <f t="shared" si="0"/>
        <v>6148</v>
      </c>
      <c r="I29" s="142">
        <v>263363</v>
      </c>
      <c r="J29" s="22">
        <v>262182</v>
      </c>
      <c r="K29" s="23">
        <f t="shared" si="4"/>
        <v>-23849</v>
      </c>
      <c r="L29" s="143">
        <v>286031</v>
      </c>
      <c r="M29" s="22">
        <v>65539</v>
      </c>
      <c r="N29" s="23">
        <f t="shared" si="5"/>
        <v>-5526</v>
      </c>
      <c r="O29" s="25">
        <v>71065</v>
      </c>
      <c r="P29" s="22">
        <v>95221</v>
      </c>
      <c r="Q29" s="23">
        <f t="shared" si="7"/>
        <v>31301</v>
      </c>
      <c r="R29" s="24">
        <v>63920</v>
      </c>
      <c r="S29" s="25">
        <v>97265</v>
      </c>
      <c r="T29" s="23">
        <f t="shared" si="6"/>
        <v>21584</v>
      </c>
      <c r="U29" s="150">
        <v>75681</v>
      </c>
      <c r="V29" s="25"/>
      <c r="W29" s="23"/>
      <c r="X29" s="22"/>
      <c r="Y29" s="6"/>
    </row>
    <row r="30" spans="2:29" s="2" customFormat="1" ht="19.5" customHeight="1" x14ac:dyDescent="0.3">
      <c r="B30" s="203"/>
      <c r="C30" s="9" t="s">
        <v>11</v>
      </c>
      <c r="D30" s="22">
        <f t="shared" si="2"/>
        <v>735556</v>
      </c>
      <c r="E30" s="23">
        <f t="shared" si="3"/>
        <v>26906</v>
      </c>
      <c r="F30" s="24">
        <v>708650</v>
      </c>
      <c r="G30" s="22">
        <v>239720</v>
      </c>
      <c r="H30" s="23">
        <f t="shared" si="0"/>
        <v>-19203</v>
      </c>
      <c r="I30" s="142">
        <v>258923</v>
      </c>
      <c r="J30" s="22">
        <v>220430</v>
      </c>
      <c r="K30" s="23">
        <f t="shared" si="4"/>
        <v>-2164</v>
      </c>
      <c r="L30" s="143">
        <v>222594</v>
      </c>
      <c r="M30" s="22">
        <v>98768</v>
      </c>
      <c r="N30" s="23">
        <f t="shared" si="5"/>
        <v>8910</v>
      </c>
      <c r="O30" s="25">
        <v>89858</v>
      </c>
      <c r="P30" s="22">
        <v>85657</v>
      </c>
      <c r="Q30" s="23">
        <f t="shared" si="7"/>
        <v>29159</v>
      </c>
      <c r="R30" s="24">
        <v>56498</v>
      </c>
      <c r="S30" s="25">
        <v>90981</v>
      </c>
      <c r="T30" s="23">
        <f t="shared" si="6"/>
        <v>29410</v>
      </c>
      <c r="U30" s="150">
        <v>61571</v>
      </c>
      <c r="V30" s="25"/>
      <c r="W30" s="23"/>
      <c r="X30" s="22"/>
      <c r="Y30" s="8"/>
    </row>
    <row r="31" spans="2:29" s="2" customFormat="1" ht="19.5" customHeight="1" x14ac:dyDescent="0.3">
      <c r="B31" s="203"/>
      <c r="C31" s="9" t="s">
        <v>12</v>
      </c>
      <c r="D31" s="22">
        <f t="shared" si="2"/>
        <v>304156</v>
      </c>
      <c r="E31" s="23">
        <f t="shared" si="3"/>
        <v>-11703</v>
      </c>
      <c r="F31" s="24">
        <v>315859</v>
      </c>
      <c r="G31" s="22">
        <v>91600</v>
      </c>
      <c r="H31" s="23">
        <f t="shared" si="0"/>
        <v>-8564</v>
      </c>
      <c r="I31" s="142">
        <v>100164</v>
      </c>
      <c r="J31" s="22">
        <v>103946</v>
      </c>
      <c r="K31" s="23">
        <f t="shared" si="4"/>
        <v>-9133</v>
      </c>
      <c r="L31" s="143">
        <v>113079</v>
      </c>
      <c r="M31" s="22">
        <v>37740</v>
      </c>
      <c r="N31" s="23">
        <f t="shared" si="5"/>
        <v>308</v>
      </c>
      <c r="O31" s="25">
        <v>37432</v>
      </c>
      <c r="P31" s="22">
        <v>34283</v>
      </c>
      <c r="Q31" s="23">
        <f t="shared" si="7"/>
        <v>12732</v>
      </c>
      <c r="R31" s="24">
        <v>21551</v>
      </c>
      <c r="S31" s="25">
        <v>36587</v>
      </c>
      <c r="T31" s="23">
        <f t="shared" si="6"/>
        <v>9103</v>
      </c>
      <c r="U31" s="150">
        <v>27484</v>
      </c>
      <c r="V31" s="25"/>
      <c r="W31" s="23">
        <f>V31-X31</f>
        <v>0</v>
      </c>
      <c r="X31" s="22"/>
      <c r="Y31" s="8"/>
    </row>
    <row r="32" spans="2:29" ht="19.5" customHeight="1" x14ac:dyDescent="0.3">
      <c r="B32" s="203" t="s">
        <v>17</v>
      </c>
      <c r="C32" s="9" t="s">
        <v>10</v>
      </c>
      <c r="D32" s="22">
        <f t="shared" si="2"/>
        <v>725667</v>
      </c>
      <c r="E32" s="23">
        <f t="shared" si="3"/>
        <v>24627</v>
      </c>
      <c r="F32" s="24">
        <v>701040</v>
      </c>
      <c r="G32" s="22">
        <v>244568</v>
      </c>
      <c r="H32" s="23">
        <f t="shared" si="0"/>
        <v>11238</v>
      </c>
      <c r="I32" s="142">
        <v>233330</v>
      </c>
      <c r="J32" s="22">
        <v>242159</v>
      </c>
      <c r="K32" s="23">
        <f t="shared" si="4"/>
        <v>-10348</v>
      </c>
      <c r="L32" s="143">
        <v>252507</v>
      </c>
      <c r="M32" s="22">
        <v>61741</v>
      </c>
      <c r="N32" s="23">
        <f t="shared" si="5"/>
        <v>558</v>
      </c>
      <c r="O32" s="25">
        <v>61183</v>
      </c>
      <c r="P32" s="22">
        <v>87511</v>
      </c>
      <c r="Q32" s="23">
        <f t="shared" si="7"/>
        <v>30309</v>
      </c>
      <c r="R32" s="24">
        <v>57202</v>
      </c>
      <c r="S32" s="25">
        <v>89688</v>
      </c>
      <c r="T32" s="23">
        <f t="shared" si="6"/>
        <v>23679</v>
      </c>
      <c r="U32" s="150">
        <v>66009</v>
      </c>
      <c r="V32" s="25"/>
      <c r="W32" s="23"/>
      <c r="X32" s="22"/>
      <c r="Y32" s="6"/>
    </row>
    <row r="33" spans="2:25" s="2" customFormat="1" ht="19.5" customHeight="1" x14ac:dyDescent="0.3">
      <c r="B33" s="203"/>
      <c r="C33" s="9" t="s">
        <v>11</v>
      </c>
      <c r="D33" s="22">
        <f t="shared" si="2"/>
        <v>695559</v>
      </c>
      <c r="E33" s="23">
        <f t="shared" si="3"/>
        <v>23406</v>
      </c>
      <c r="F33" s="24">
        <v>672153</v>
      </c>
      <c r="G33" s="22">
        <v>229899</v>
      </c>
      <c r="H33" s="23">
        <f t="shared" si="0"/>
        <v>-10092</v>
      </c>
      <c r="I33" s="142">
        <v>239991</v>
      </c>
      <c r="J33" s="22">
        <v>204172</v>
      </c>
      <c r="K33" s="23">
        <f t="shared" si="4"/>
        <v>-6192</v>
      </c>
      <c r="L33" s="143">
        <v>210364</v>
      </c>
      <c r="M33" s="22">
        <v>94005</v>
      </c>
      <c r="N33" s="23">
        <f t="shared" si="5"/>
        <v>2602</v>
      </c>
      <c r="O33" s="25">
        <v>91403</v>
      </c>
      <c r="P33" s="22">
        <v>81897</v>
      </c>
      <c r="Q33" s="23">
        <f t="shared" si="7"/>
        <v>27067</v>
      </c>
      <c r="R33" s="24">
        <v>54830</v>
      </c>
      <c r="S33" s="25">
        <v>85586</v>
      </c>
      <c r="T33" s="23">
        <f t="shared" si="6"/>
        <v>27416</v>
      </c>
      <c r="U33" s="150">
        <v>58170</v>
      </c>
      <c r="V33" s="25"/>
      <c r="W33" s="23"/>
      <c r="X33" s="22"/>
      <c r="Y33" s="8"/>
    </row>
    <row r="34" spans="2:25" s="66" customFormat="1" ht="19.5" customHeight="1" x14ac:dyDescent="0.3">
      <c r="B34" s="203"/>
      <c r="C34" s="65" t="s">
        <v>12</v>
      </c>
      <c r="D34" s="22">
        <f t="shared" si="2"/>
        <v>275896</v>
      </c>
      <c r="E34" s="68">
        <f t="shared" si="3"/>
        <v>2352</v>
      </c>
      <c r="F34" s="69">
        <v>273544</v>
      </c>
      <c r="G34" s="22">
        <v>80815</v>
      </c>
      <c r="H34" s="68">
        <f t="shared" si="0"/>
        <v>-6254</v>
      </c>
      <c r="I34" s="151">
        <v>87069</v>
      </c>
      <c r="J34" s="22">
        <v>93731</v>
      </c>
      <c r="K34" s="68">
        <f t="shared" si="4"/>
        <v>-2944</v>
      </c>
      <c r="L34" s="152">
        <v>96675</v>
      </c>
      <c r="M34" s="22">
        <v>35079</v>
      </c>
      <c r="N34" s="68">
        <f t="shared" si="5"/>
        <v>3640</v>
      </c>
      <c r="O34" s="70">
        <v>31439</v>
      </c>
      <c r="P34" s="22">
        <v>32377</v>
      </c>
      <c r="Q34" s="68">
        <f t="shared" si="7"/>
        <v>13907</v>
      </c>
      <c r="R34" s="69">
        <v>18470</v>
      </c>
      <c r="S34" s="25">
        <v>33894</v>
      </c>
      <c r="T34" s="68">
        <f t="shared" si="6"/>
        <v>9401</v>
      </c>
      <c r="U34" s="153">
        <v>24493</v>
      </c>
      <c r="V34" s="70"/>
      <c r="W34" s="68">
        <f>V34-X34</f>
        <v>0</v>
      </c>
      <c r="X34" s="67"/>
      <c r="Y34" s="71"/>
    </row>
    <row r="35" spans="2:25" ht="19.5" customHeight="1" x14ac:dyDescent="0.3">
      <c r="B35" s="203" t="s">
        <v>18</v>
      </c>
      <c r="C35" s="9" t="s">
        <v>10</v>
      </c>
      <c r="D35" s="22">
        <f t="shared" si="2"/>
        <v>774877</v>
      </c>
      <c r="E35" s="23">
        <f t="shared" si="3"/>
        <v>72776</v>
      </c>
      <c r="F35" s="24">
        <v>702101</v>
      </c>
      <c r="G35" s="22">
        <v>261228</v>
      </c>
      <c r="H35" s="23">
        <f t="shared" si="0"/>
        <v>29622</v>
      </c>
      <c r="I35" s="142">
        <v>231606</v>
      </c>
      <c r="J35" s="22">
        <v>261997</v>
      </c>
      <c r="K35" s="23">
        <f t="shared" si="4"/>
        <v>7277</v>
      </c>
      <c r="L35" s="143">
        <v>254720</v>
      </c>
      <c r="M35" s="22">
        <v>64521</v>
      </c>
      <c r="N35" s="23">
        <f t="shared" si="5"/>
        <v>2018</v>
      </c>
      <c r="O35" s="25">
        <v>62503</v>
      </c>
      <c r="P35" s="22">
        <v>93759</v>
      </c>
      <c r="Q35" s="23">
        <f t="shared" si="7"/>
        <v>38091</v>
      </c>
      <c r="R35" s="24">
        <v>55668</v>
      </c>
      <c r="S35" s="25">
        <v>93372</v>
      </c>
      <c r="T35" s="23">
        <f t="shared" si="6"/>
        <v>27526</v>
      </c>
      <c r="U35" s="150">
        <v>65846</v>
      </c>
      <c r="V35" s="25"/>
      <c r="W35" s="23"/>
      <c r="X35" s="22"/>
      <c r="Y35" s="6"/>
    </row>
    <row r="36" spans="2:25" ht="19.5" customHeight="1" x14ac:dyDescent="0.3">
      <c r="B36" s="203"/>
      <c r="C36" s="9" t="s">
        <v>11</v>
      </c>
      <c r="D36" s="22">
        <f t="shared" si="2"/>
        <v>724624</v>
      </c>
      <c r="E36" s="23">
        <f>D36-F36</f>
        <v>44134</v>
      </c>
      <c r="F36" s="24">
        <v>680490</v>
      </c>
      <c r="G36" s="22">
        <v>234259</v>
      </c>
      <c r="H36" s="23">
        <f t="shared" si="0"/>
        <v>-8334</v>
      </c>
      <c r="I36" s="142">
        <v>242593</v>
      </c>
      <c r="J36" s="22">
        <v>215648</v>
      </c>
      <c r="K36" s="23">
        <f t="shared" si="4"/>
        <v>4487</v>
      </c>
      <c r="L36" s="143">
        <v>211161</v>
      </c>
      <c r="M36" s="22">
        <v>98756</v>
      </c>
      <c r="N36" s="23">
        <f t="shared" si="5"/>
        <v>5075</v>
      </c>
      <c r="O36" s="25">
        <v>93681</v>
      </c>
      <c r="P36" s="22">
        <v>88129</v>
      </c>
      <c r="Q36" s="23">
        <f t="shared" si="7"/>
        <v>33166</v>
      </c>
      <c r="R36" s="24">
        <v>54963</v>
      </c>
      <c r="S36" s="25">
        <v>87832</v>
      </c>
      <c r="T36" s="23">
        <f t="shared" si="6"/>
        <v>27677</v>
      </c>
      <c r="U36" s="150">
        <v>60155</v>
      </c>
      <c r="V36" s="25"/>
      <c r="W36" s="23"/>
      <c r="X36" s="22"/>
      <c r="Y36" s="6"/>
    </row>
    <row r="37" spans="2:25" ht="19.5" customHeight="1" x14ac:dyDescent="0.3">
      <c r="B37" s="203"/>
      <c r="C37" s="9" t="s">
        <v>12</v>
      </c>
      <c r="D37" s="22">
        <f t="shared" si="2"/>
        <v>271328</v>
      </c>
      <c r="E37" s="23">
        <f t="shared" si="3"/>
        <v>1794</v>
      </c>
      <c r="F37" s="24">
        <v>269534</v>
      </c>
      <c r="G37" s="22">
        <v>79085</v>
      </c>
      <c r="H37" s="23">
        <f t="shared" si="0"/>
        <v>-4037</v>
      </c>
      <c r="I37" s="142">
        <v>83122</v>
      </c>
      <c r="J37" s="22">
        <v>93011</v>
      </c>
      <c r="K37" s="23">
        <f t="shared" si="4"/>
        <v>-3758</v>
      </c>
      <c r="L37" s="143">
        <v>96769</v>
      </c>
      <c r="M37" s="22">
        <v>35522</v>
      </c>
      <c r="N37" s="23">
        <f t="shared" si="5"/>
        <v>4298</v>
      </c>
      <c r="O37" s="25">
        <v>31224</v>
      </c>
      <c r="P37" s="22">
        <v>30861</v>
      </c>
      <c r="Q37" s="23">
        <f t="shared" si="7"/>
        <v>13370</v>
      </c>
      <c r="R37" s="24">
        <v>17491</v>
      </c>
      <c r="S37" s="25">
        <v>32849</v>
      </c>
      <c r="T37" s="23">
        <f t="shared" si="6"/>
        <v>8460</v>
      </c>
      <c r="U37" s="150">
        <v>24389</v>
      </c>
      <c r="V37" s="25"/>
      <c r="W37" s="23">
        <f>V37-X37</f>
        <v>0</v>
      </c>
      <c r="X37" s="22"/>
      <c r="Y37" s="6"/>
    </row>
    <row r="38" spans="2:25" ht="19.5" customHeight="1" x14ac:dyDescent="0.3">
      <c r="B38" s="203" t="s">
        <v>19</v>
      </c>
      <c r="C38" s="9" t="s">
        <v>10</v>
      </c>
      <c r="D38" s="22">
        <f t="shared" si="2"/>
        <v>792098</v>
      </c>
      <c r="E38" s="23">
        <f t="shared" si="3"/>
        <v>87530</v>
      </c>
      <c r="F38" s="24">
        <v>704568</v>
      </c>
      <c r="G38" s="22">
        <v>267266</v>
      </c>
      <c r="H38" s="23">
        <f t="shared" si="0"/>
        <v>36402</v>
      </c>
      <c r="I38" s="142">
        <v>230864</v>
      </c>
      <c r="J38" s="22">
        <v>264434</v>
      </c>
      <c r="K38" s="23">
        <f t="shared" si="4"/>
        <v>11140</v>
      </c>
      <c r="L38" s="143">
        <v>253294</v>
      </c>
      <c r="M38" s="22">
        <v>66724</v>
      </c>
      <c r="N38" s="23">
        <f t="shared" si="5"/>
        <v>1843</v>
      </c>
      <c r="O38" s="25">
        <v>64881</v>
      </c>
      <c r="P38" s="22">
        <v>95658</v>
      </c>
      <c r="Q38" s="23">
        <f t="shared" si="7"/>
        <v>37577</v>
      </c>
      <c r="R38" s="24">
        <v>58081</v>
      </c>
      <c r="S38" s="25">
        <v>98016</v>
      </c>
      <c r="T38" s="23">
        <f t="shared" si="6"/>
        <v>31211</v>
      </c>
      <c r="U38" s="150">
        <v>66805</v>
      </c>
      <c r="V38" s="25"/>
      <c r="W38" s="23"/>
      <c r="X38" s="22"/>
      <c r="Y38" s="6"/>
    </row>
    <row r="39" spans="2:25" ht="19.5" customHeight="1" x14ac:dyDescent="0.3">
      <c r="B39" s="203"/>
      <c r="C39" s="9" t="s">
        <v>11</v>
      </c>
      <c r="D39" s="22">
        <f t="shared" si="2"/>
        <v>745308</v>
      </c>
      <c r="E39" s="23">
        <f t="shared" si="3"/>
        <v>75420</v>
      </c>
      <c r="F39" s="24">
        <v>669888</v>
      </c>
      <c r="G39" s="22">
        <v>250121</v>
      </c>
      <c r="H39" s="23">
        <f t="shared" si="0"/>
        <v>18669</v>
      </c>
      <c r="I39" s="142">
        <v>231452</v>
      </c>
      <c r="J39" s="22">
        <v>220567</v>
      </c>
      <c r="K39" s="23">
        <f t="shared" si="4"/>
        <v>13948</v>
      </c>
      <c r="L39" s="143">
        <v>206619</v>
      </c>
      <c r="M39" s="22">
        <v>90918</v>
      </c>
      <c r="N39" s="23">
        <f t="shared" si="5"/>
        <v>-11915</v>
      </c>
      <c r="O39" s="25">
        <v>102833</v>
      </c>
      <c r="P39" s="22">
        <v>89565</v>
      </c>
      <c r="Q39" s="23">
        <f t="shared" si="7"/>
        <v>36612</v>
      </c>
      <c r="R39" s="24">
        <v>52953</v>
      </c>
      <c r="S39" s="25">
        <v>94137</v>
      </c>
      <c r="T39" s="23">
        <f t="shared" si="6"/>
        <v>37119</v>
      </c>
      <c r="U39" s="150">
        <v>57018</v>
      </c>
      <c r="V39" s="25"/>
      <c r="W39" s="23"/>
      <c r="X39" s="22"/>
      <c r="Y39" s="6"/>
    </row>
    <row r="40" spans="2:25" ht="19.5" customHeight="1" x14ac:dyDescent="0.3">
      <c r="B40" s="203"/>
      <c r="C40" s="9" t="s">
        <v>12</v>
      </c>
      <c r="D40" s="22">
        <f t="shared" si="2"/>
        <v>294211</v>
      </c>
      <c r="E40" s="23">
        <f t="shared" si="3"/>
        <v>41009</v>
      </c>
      <c r="F40" s="24">
        <v>253202</v>
      </c>
      <c r="G40" s="22">
        <v>86001</v>
      </c>
      <c r="H40" s="23">
        <f t="shared" si="0"/>
        <v>4431</v>
      </c>
      <c r="I40" s="142">
        <v>81570</v>
      </c>
      <c r="J40" s="22">
        <v>99249</v>
      </c>
      <c r="K40" s="23">
        <f t="shared" si="4"/>
        <v>9141</v>
      </c>
      <c r="L40" s="143">
        <v>90108</v>
      </c>
      <c r="M40" s="22">
        <v>37382</v>
      </c>
      <c r="N40" s="23">
        <f t="shared" si="5"/>
        <v>8715</v>
      </c>
      <c r="O40" s="25">
        <v>28667</v>
      </c>
      <c r="P40" s="22">
        <v>34582</v>
      </c>
      <c r="Q40" s="23">
        <f t="shared" si="7"/>
        <v>17167</v>
      </c>
      <c r="R40" s="24">
        <v>17415</v>
      </c>
      <c r="S40" s="25">
        <v>36997</v>
      </c>
      <c r="T40" s="23">
        <f t="shared" si="6"/>
        <v>15167</v>
      </c>
      <c r="U40" s="150">
        <v>21830</v>
      </c>
      <c r="V40" s="25"/>
      <c r="W40" s="23">
        <f>V40-X40</f>
        <v>0</v>
      </c>
      <c r="X40" s="22"/>
      <c r="Y40" s="6"/>
    </row>
    <row r="41" spans="2:25" ht="19.5" customHeight="1" x14ac:dyDescent="0.3">
      <c r="B41" s="203" t="s">
        <v>20</v>
      </c>
      <c r="C41" s="9" t="s">
        <v>10</v>
      </c>
      <c r="D41" s="22">
        <f t="shared" si="2"/>
        <v>755103</v>
      </c>
      <c r="E41" s="23">
        <f t="shared" si="3"/>
        <v>30738</v>
      </c>
      <c r="F41" s="24">
        <v>724365</v>
      </c>
      <c r="G41" s="22">
        <v>252450</v>
      </c>
      <c r="H41" s="23">
        <f t="shared" si="0"/>
        <v>19442</v>
      </c>
      <c r="I41" s="142">
        <v>233008</v>
      </c>
      <c r="J41" s="22">
        <v>252257</v>
      </c>
      <c r="K41" s="23">
        <f t="shared" si="4"/>
        <v>-9794</v>
      </c>
      <c r="L41" s="143">
        <v>262051</v>
      </c>
      <c r="M41" s="22">
        <v>64780</v>
      </c>
      <c r="N41" s="23">
        <f t="shared" si="5"/>
        <v>-4505</v>
      </c>
      <c r="O41" s="25">
        <v>69285</v>
      </c>
      <c r="P41" s="22">
        <v>93540</v>
      </c>
      <c r="Q41" s="23">
        <f t="shared" si="7"/>
        <v>33110</v>
      </c>
      <c r="R41" s="24">
        <v>60430</v>
      </c>
      <c r="S41" s="25">
        <v>92076</v>
      </c>
      <c r="T41" s="23">
        <f t="shared" si="6"/>
        <v>24607</v>
      </c>
      <c r="U41" s="150">
        <v>67469</v>
      </c>
      <c r="V41" s="25"/>
      <c r="W41" s="23"/>
      <c r="X41" s="22"/>
      <c r="Y41" s="6"/>
    </row>
    <row r="42" spans="2:25" ht="19.5" customHeight="1" x14ac:dyDescent="0.3">
      <c r="B42" s="203"/>
      <c r="C42" s="9" t="s">
        <v>11</v>
      </c>
      <c r="D42" s="22">
        <f t="shared" si="2"/>
        <v>633149</v>
      </c>
      <c r="E42" s="111">
        <f t="shared" si="3"/>
        <v>19492</v>
      </c>
      <c r="F42" s="112">
        <v>613657</v>
      </c>
      <c r="G42" s="113">
        <v>201139</v>
      </c>
      <c r="H42" s="23">
        <f t="shared" si="0"/>
        <v>-12969</v>
      </c>
      <c r="I42" s="154">
        <v>214108</v>
      </c>
      <c r="J42" s="113">
        <v>186641</v>
      </c>
      <c r="K42" s="23">
        <f t="shared" si="4"/>
        <v>-2986</v>
      </c>
      <c r="L42" s="155">
        <v>189627</v>
      </c>
      <c r="M42" s="113">
        <v>90549</v>
      </c>
      <c r="N42" s="23">
        <f t="shared" si="5"/>
        <v>-3791</v>
      </c>
      <c r="O42" s="114">
        <v>94340</v>
      </c>
      <c r="P42" s="113">
        <v>76717</v>
      </c>
      <c r="Q42" s="23">
        <f t="shared" si="7"/>
        <v>26664</v>
      </c>
      <c r="R42" s="156">
        <v>50053</v>
      </c>
      <c r="S42" s="114">
        <v>78103</v>
      </c>
      <c r="T42" s="23">
        <f t="shared" si="6"/>
        <v>28497</v>
      </c>
      <c r="U42" s="157">
        <v>49606</v>
      </c>
      <c r="V42" s="158"/>
      <c r="W42" s="55"/>
      <c r="X42" s="56"/>
      <c r="Y42" s="6"/>
    </row>
    <row r="43" spans="2:25" ht="19.5" customHeight="1" x14ac:dyDescent="0.3">
      <c r="B43" s="203"/>
      <c r="C43" s="9" t="s">
        <v>12</v>
      </c>
      <c r="D43" s="22">
        <f t="shared" si="2"/>
        <v>200718</v>
      </c>
      <c r="E43" s="23">
        <f>D43-F43</f>
        <v>-68164</v>
      </c>
      <c r="F43" s="112">
        <v>268882</v>
      </c>
      <c r="G43" s="110">
        <v>58359</v>
      </c>
      <c r="H43" s="23">
        <f t="shared" si="0"/>
        <v>-26835</v>
      </c>
      <c r="I43" s="159">
        <v>85194</v>
      </c>
      <c r="J43" s="110">
        <v>54948</v>
      </c>
      <c r="K43" s="23">
        <f t="shared" si="4"/>
        <v>-39108</v>
      </c>
      <c r="L43" s="160">
        <v>94056</v>
      </c>
      <c r="M43" s="110">
        <v>34771</v>
      </c>
      <c r="N43" s="23">
        <f t="shared" si="5"/>
        <v>2084</v>
      </c>
      <c r="O43" s="115">
        <v>32687</v>
      </c>
      <c r="P43" s="110">
        <v>18853</v>
      </c>
      <c r="Q43" s="23">
        <f t="shared" si="7"/>
        <v>679</v>
      </c>
      <c r="R43" s="112">
        <v>18174</v>
      </c>
      <c r="S43" s="115">
        <v>33787</v>
      </c>
      <c r="T43" s="23">
        <f t="shared" si="6"/>
        <v>9843</v>
      </c>
      <c r="U43" s="161">
        <v>23944</v>
      </c>
      <c r="V43" s="158"/>
      <c r="W43" s="55">
        <f>V43-X43</f>
        <v>0</v>
      </c>
      <c r="X43" s="56"/>
      <c r="Y43" s="6"/>
    </row>
    <row r="44" spans="2:25" ht="19.5" customHeight="1" x14ac:dyDescent="0.3">
      <c r="B44" s="203" t="s">
        <v>21</v>
      </c>
      <c r="C44" s="9" t="s">
        <v>10</v>
      </c>
      <c r="D44" s="22">
        <f t="shared" si="2"/>
        <v>0</v>
      </c>
      <c r="E44" s="23">
        <f t="shared" si="3"/>
        <v>-642419</v>
      </c>
      <c r="F44" s="112">
        <v>642419</v>
      </c>
      <c r="G44" s="110"/>
      <c r="H44" s="23">
        <f t="shared" si="0"/>
        <v>-218775</v>
      </c>
      <c r="I44" s="159">
        <v>218775</v>
      </c>
      <c r="J44" s="110"/>
      <c r="K44" s="23">
        <f t="shared" si="4"/>
        <v>-235750</v>
      </c>
      <c r="L44" s="160">
        <v>235750</v>
      </c>
      <c r="M44" s="110"/>
      <c r="N44" s="23">
        <f t="shared" si="5"/>
        <v>-55537</v>
      </c>
      <c r="O44" s="115">
        <v>55537</v>
      </c>
      <c r="P44" s="110"/>
      <c r="Q44" s="23">
        <f t="shared" si="7"/>
        <v>-48628</v>
      </c>
      <c r="R44" s="112">
        <v>48628</v>
      </c>
      <c r="S44" s="115"/>
      <c r="T44" s="23">
        <f t="shared" si="6"/>
        <v>-58935</v>
      </c>
      <c r="U44" s="161">
        <v>58935</v>
      </c>
      <c r="V44" s="158"/>
      <c r="W44" s="55"/>
      <c r="X44" s="56"/>
      <c r="Y44" s="6"/>
    </row>
    <row r="45" spans="2:25" ht="19.5" customHeight="1" x14ac:dyDescent="0.3">
      <c r="B45" s="203"/>
      <c r="C45" s="9" t="s">
        <v>11</v>
      </c>
      <c r="D45" s="22">
        <f t="shared" si="2"/>
        <v>0</v>
      </c>
      <c r="E45" s="23">
        <f t="shared" si="3"/>
        <v>-544212</v>
      </c>
      <c r="F45" s="112">
        <v>544212</v>
      </c>
      <c r="G45" s="110"/>
      <c r="H45" s="23">
        <f t="shared" si="0"/>
        <v>-205596</v>
      </c>
      <c r="I45" s="159">
        <v>205596</v>
      </c>
      <c r="J45" s="110"/>
      <c r="K45" s="23">
        <f t="shared" si="4"/>
        <v>-173079</v>
      </c>
      <c r="L45" s="160">
        <v>173079</v>
      </c>
      <c r="M45" s="110"/>
      <c r="N45" s="23">
        <f t="shared" si="5"/>
        <v>-69903</v>
      </c>
      <c r="O45" s="115">
        <v>69903</v>
      </c>
      <c r="P45" s="110"/>
      <c r="Q45" s="23">
        <f t="shared" si="7"/>
        <v>-39172</v>
      </c>
      <c r="R45" s="112">
        <v>39172</v>
      </c>
      <c r="S45" s="115"/>
      <c r="T45" s="23">
        <f t="shared" si="6"/>
        <v>-46376</v>
      </c>
      <c r="U45" s="161">
        <v>46376</v>
      </c>
      <c r="V45" s="158"/>
      <c r="W45" s="55"/>
      <c r="X45" s="56"/>
      <c r="Y45" s="6"/>
    </row>
    <row r="46" spans="2:25" ht="19.5" customHeight="1" thickBot="1" x14ac:dyDescent="0.35">
      <c r="B46" s="204"/>
      <c r="C46" s="52" t="s">
        <v>12</v>
      </c>
      <c r="D46" s="162">
        <f t="shared" si="2"/>
        <v>0</v>
      </c>
      <c r="E46" s="117">
        <f t="shared" si="3"/>
        <v>-217499</v>
      </c>
      <c r="F46" s="118">
        <v>217499</v>
      </c>
      <c r="G46" s="116"/>
      <c r="H46" s="117">
        <f t="shared" si="0"/>
        <v>-72385</v>
      </c>
      <c r="I46" s="163">
        <v>72385</v>
      </c>
      <c r="J46" s="116"/>
      <c r="K46" s="117">
        <f>J46-L46</f>
        <v>-80833</v>
      </c>
      <c r="L46" s="164">
        <v>80833</v>
      </c>
      <c r="M46" s="116"/>
      <c r="N46" s="117">
        <f>M46-O46</f>
        <v>-21262</v>
      </c>
      <c r="O46" s="119">
        <v>21262</v>
      </c>
      <c r="P46" s="116"/>
      <c r="Q46" s="117">
        <f>P46-R46</f>
        <v>-12353</v>
      </c>
      <c r="R46" s="118">
        <v>12353</v>
      </c>
      <c r="S46" s="119"/>
      <c r="T46" s="117">
        <f>S46-U46</f>
        <v>-19893</v>
      </c>
      <c r="U46" s="165">
        <v>19893</v>
      </c>
      <c r="V46" s="166"/>
      <c r="W46" s="58">
        <f>V46-X46</f>
        <v>0</v>
      </c>
      <c r="X46" s="57"/>
      <c r="Y46" s="6"/>
    </row>
    <row r="47" spans="2:25" x14ac:dyDescent="0.3">
      <c r="D47" s="6"/>
      <c r="F47" s="6"/>
      <c r="G47" s="6"/>
      <c r="L47" s="6"/>
      <c r="M47" s="6"/>
      <c r="O47" s="6"/>
      <c r="P47" s="6"/>
      <c r="R47" s="6"/>
      <c r="S47" s="6"/>
      <c r="U47" s="6"/>
      <c r="V47" s="6"/>
      <c r="X47" s="6"/>
      <c r="Y47" s="6"/>
    </row>
    <row r="48" spans="2:25" x14ac:dyDescent="0.3">
      <c r="D48" s="6"/>
      <c r="F48" s="6"/>
      <c r="G48" s="6" t="s">
        <v>60</v>
      </c>
      <c r="L48" s="6"/>
      <c r="M48" s="6"/>
      <c r="O48" s="6"/>
      <c r="P48" s="6"/>
      <c r="R48" s="6"/>
      <c r="S48" s="6"/>
      <c r="U48" s="6"/>
      <c r="V48" s="6"/>
      <c r="X48" s="6"/>
      <c r="Y48" s="6"/>
    </row>
    <row r="49" spans="2:25" ht="33.75" customHeight="1" x14ac:dyDescent="0.3">
      <c r="B49" s="205"/>
      <c r="C49" s="206"/>
      <c r="D49" s="206"/>
      <c r="E49" s="206"/>
      <c r="F49" s="206"/>
      <c r="G49" s="206"/>
      <c r="H49" s="206"/>
      <c r="I49" s="206"/>
      <c r="L49" s="6"/>
      <c r="M49" s="6"/>
      <c r="O49" s="6"/>
      <c r="P49" s="6"/>
      <c r="R49" s="6" t="s">
        <v>61</v>
      </c>
      <c r="S49" s="6"/>
      <c r="U49" s="6"/>
      <c r="V49" s="6"/>
      <c r="X49" s="6"/>
      <c r="Y49" s="6"/>
    </row>
    <row r="50" spans="2:25" x14ac:dyDescent="0.3">
      <c r="E50" s="44"/>
      <c r="F50" s="6"/>
      <c r="G50" s="6"/>
      <c r="L50" s="6"/>
      <c r="M50" s="6"/>
      <c r="O50" s="6"/>
      <c r="P50" s="6"/>
      <c r="R50" s="6"/>
      <c r="S50" s="6"/>
      <c r="U50" s="6"/>
      <c r="V50" s="6"/>
      <c r="X50" s="6"/>
      <c r="Y50" s="6"/>
    </row>
    <row r="51" spans="2:25" x14ac:dyDescent="0.3">
      <c r="F51" s="6"/>
      <c r="G51" s="6"/>
      <c r="L51" s="6"/>
      <c r="M51" s="6"/>
      <c r="O51" s="6"/>
      <c r="P51" s="6"/>
      <c r="R51" s="6"/>
      <c r="S51" s="6"/>
      <c r="U51" s="6"/>
      <c r="V51" s="6"/>
      <c r="X51" s="6"/>
      <c r="Y51" s="6"/>
    </row>
    <row r="52" spans="2:25" x14ac:dyDescent="0.3">
      <c r="F52" s="6"/>
      <c r="G52" s="6"/>
      <c r="L52" s="6"/>
      <c r="M52" s="6"/>
      <c r="O52" s="6"/>
      <c r="P52" s="6"/>
      <c r="R52" s="6"/>
      <c r="S52" s="6"/>
      <c r="U52" s="6"/>
      <c r="V52" s="6"/>
      <c r="X52" s="6"/>
      <c r="Y52" s="6"/>
    </row>
    <row r="53" spans="2:25" x14ac:dyDescent="0.3">
      <c r="F53" s="6"/>
      <c r="G53" s="6"/>
      <c r="L53" s="6"/>
      <c r="M53" s="6"/>
      <c r="O53" s="6"/>
      <c r="P53" s="6"/>
      <c r="R53" s="6"/>
      <c r="S53" s="6"/>
      <c r="U53" s="6"/>
      <c r="V53" s="6"/>
      <c r="X53" s="6"/>
      <c r="Y53" s="6"/>
    </row>
    <row r="54" spans="2:25" x14ac:dyDescent="0.3">
      <c r="F54" s="6"/>
      <c r="G54" s="6"/>
      <c r="L54" s="6"/>
      <c r="M54" s="6"/>
      <c r="O54" s="6"/>
      <c r="P54" s="6"/>
      <c r="R54" s="6"/>
      <c r="S54" s="6"/>
      <c r="U54" s="6"/>
      <c r="V54" s="6"/>
      <c r="X54" s="6"/>
      <c r="Y54" s="6"/>
    </row>
    <row r="55" spans="2:25" x14ac:dyDescent="0.3">
      <c r="F55" s="6"/>
      <c r="G55" s="6"/>
      <c r="L55" s="6"/>
      <c r="M55" s="6"/>
      <c r="O55" s="6"/>
      <c r="P55" s="6"/>
      <c r="R55" s="6"/>
      <c r="S55" s="6"/>
      <c r="U55" s="6"/>
      <c r="V55" s="6"/>
      <c r="X55" s="6"/>
      <c r="Y55" s="6"/>
    </row>
    <row r="56" spans="2:25" x14ac:dyDescent="0.3">
      <c r="F56" s="6"/>
      <c r="G56" s="6"/>
      <c r="L56" s="6"/>
      <c r="M56" s="6"/>
      <c r="O56" s="6"/>
      <c r="P56" s="6"/>
      <c r="R56" s="6"/>
      <c r="S56" s="6"/>
      <c r="U56" s="6"/>
      <c r="V56" s="6"/>
      <c r="X56" s="6"/>
      <c r="Y56" s="6"/>
    </row>
    <row r="57" spans="2:25" x14ac:dyDescent="0.3">
      <c r="F57" s="6"/>
      <c r="G57" s="6"/>
      <c r="L57" s="6"/>
      <c r="O57" s="6"/>
      <c r="P57" s="6"/>
      <c r="R57" s="6"/>
      <c r="S57" s="6"/>
      <c r="U57" s="6"/>
      <c r="X57" s="6"/>
      <c r="Y57" s="6"/>
    </row>
    <row r="58" spans="2:25" x14ac:dyDescent="0.3">
      <c r="F58" s="6"/>
      <c r="G58" s="6"/>
      <c r="L58" s="6"/>
      <c r="S58" s="6"/>
    </row>
    <row r="59" spans="2:25" x14ac:dyDescent="0.3">
      <c r="F59" s="6"/>
      <c r="G59" s="6"/>
      <c r="L59" s="6"/>
      <c r="S59" s="6"/>
    </row>
    <row r="60" spans="2:25" x14ac:dyDescent="0.3">
      <c r="F60" s="6"/>
      <c r="G60" s="6"/>
      <c r="L60" s="6"/>
      <c r="S60" s="6"/>
    </row>
    <row r="61" spans="2:25" x14ac:dyDescent="0.3">
      <c r="F61" s="6"/>
    </row>
    <row r="62" spans="2:25" x14ac:dyDescent="0.3">
      <c r="F62" s="6"/>
    </row>
  </sheetData>
  <mergeCells count="25">
    <mergeCell ref="B41:B43"/>
    <mergeCell ref="B44:B46"/>
    <mergeCell ref="B49:I49"/>
    <mergeCell ref="B23:B25"/>
    <mergeCell ref="B26:B28"/>
    <mergeCell ref="B29:B31"/>
    <mergeCell ref="B32:B34"/>
    <mergeCell ref="B35:B37"/>
    <mergeCell ref="B38:B40"/>
    <mergeCell ref="B7:C7"/>
    <mergeCell ref="B8:B10"/>
    <mergeCell ref="B11:B13"/>
    <mergeCell ref="B14:B16"/>
    <mergeCell ref="B17:B19"/>
    <mergeCell ref="B20:B22"/>
    <mergeCell ref="B2:X2"/>
    <mergeCell ref="W3:X3"/>
    <mergeCell ref="B4:C6"/>
    <mergeCell ref="D4:F4"/>
    <mergeCell ref="G4:I4"/>
    <mergeCell ref="J4:L4"/>
    <mergeCell ref="M4:O4"/>
    <mergeCell ref="P4:R4"/>
    <mergeCell ref="S4:U4"/>
    <mergeCell ref="V4:X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 및 목차</vt:lpstr>
      <vt:lpstr>수거량</vt:lpstr>
      <vt:lpstr>대행료</vt:lpstr>
      <vt:lpstr>대행료!Print_Area</vt:lpstr>
      <vt:lpstr>'표지 및 목차'!Print_Area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2026-01-07T06:13:28Z</dcterms:modified>
</cp:coreProperties>
</file>