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6\7월 디버그\"/>
    </mc:Choice>
  </mc:AlternateContent>
  <bookViews>
    <workbookView xWindow="0" yWindow="0" windowWidth="28800" windowHeight="12270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특별회계'!$B$6:$O$75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일반회계'!$B$1:$L$69</definedName>
    <definedName name="_xlnm.Print_Area" localSheetId="1">'군구세외 특별회계'!$B$1:$M$69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" i="2" l="1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K77" i="2"/>
  <c r="K76" i="2" s="1"/>
  <c r="E77" i="2"/>
  <c r="E76" i="2" s="1"/>
  <c r="O76" i="2"/>
  <c r="O75" i="2"/>
  <c r="L75" i="2"/>
  <c r="I75" i="2"/>
  <c r="J75" i="2" s="1"/>
  <c r="G74" i="2"/>
  <c r="M75" i="2"/>
  <c r="O74" i="2"/>
  <c r="K74" i="2"/>
  <c r="J74" i="2"/>
  <c r="I74" i="2"/>
  <c r="H74" i="2"/>
  <c r="F74" i="2"/>
  <c r="E74" i="2"/>
  <c r="O73" i="2"/>
  <c r="H72" i="2" s="1"/>
  <c r="L73" i="2"/>
  <c r="G72" i="2"/>
  <c r="O72" i="2"/>
  <c r="L72" i="2"/>
  <c r="K72" i="2"/>
  <c r="E72" i="2"/>
  <c r="O71" i="2"/>
  <c r="O70" i="2"/>
  <c r="K70" i="2"/>
  <c r="E70" i="2"/>
  <c r="O69" i="2"/>
  <c r="O68" i="2"/>
  <c r="O67" i="2"/>
  <c r="K67" i="2"/>
  <c r="H67" i="2"/>
  <c r="E67" i="2"/>
  <c r="O66" i="2"/>
  <c r="I66" i="2" s="1"/>
  <c r="O65" i="2"/>
  <c r="K65" i="2"/>
  <c r="H65" i="2"/>
  <c r="F65" i="2"/>
  <c r="E65" i="2"/>
  <c r="O64" i="2"/>
  <c r="I64" i="2" s="1"/>
  <c r="O63" i="2"/>
  <c r="K63" i="2"/>
  <c r="H63" i="2"/>
  <c r="F63" i="2"/>
  <c r="E63" i="2"/>
  <c r="O62" i="2"/>
  <c r="O61" i="2"/>
  <c r="K61" i="2"/>
  <c r="K60" i="2" s="1"/>
  <c r="H61" i="2"/>
  <c r="F61" i="2"/>
  <c r="E61" i="2"/>
  <c r="E60" i="2" s="1"/>
  <c r="O60" i="2"/>
  <c r="O59" i="2"/>
  <c r="O58" i="2"/>
  <c r="O57" i="2"/>
  <c r="L57" i="2"/>
  <c r="O56" i="2"/>
  <c r="O55" i="2"/>
  <c r="O54" i="2"/>
  <c r="O53" i="2"/>
  <c r="L53" i="2"/>
  <c r="O52" i="2"/>
  <c r="K52" i="2"/>
  <c r="E52" i="2"/>
  <c r="O51" i="2"/>
  <c r="O50" i="2"/>
  <c r="O49" i="2"/>
  <c r="O48" i="2"/>
  <c r="K48" i="2"/>
  <c r="E48" i="2"/>
  <c r="O47" i="2"/>
  <c r="L47" i="2"/>
  <c r="O46" i="2"/>
  <c r="K46" i="2"/>
  <c r="G46" i="2"/>
  <c r="E46" i="2"/>
  <c r="O45" i="2"/>
  <c r="L45" i="2"/>
  <c r="O44" i="2"/>
  <c r="O43" i="2"/>
  <c r="I43" i="2" s="1"/>
  <c r="J43" i="2" s="1"/>
  <c r="O42" i="2"/>
  <c r="L42" i="2"/>
  <c r="O41" i="2"/>
  <c r="M41" i="2"/>
  <c r="K41" i="2"/>
  <c r="E41" i="2"/>
  <c r="L41" i="2" s="1"/>
  <c r="O40" i="2"/>
  <c r="K40" i="2"/>
  <c r="E40" i="2"/>
  <c r="O39" i="2"/>
  <c r="M39" i="2"/>
  <c r="E39" i="2"/>
  <c r="L39" i="2" s="1"/>
  <c r="O38" i="2"/>
  <c r="I38" i="2"/>
  <c r="J38" i="2" s="1"/>
  <c r="M38" i="2"/>
  <c r="O37" i="2"/>
  <c r="E37" i="2"/>
  <c r="O36" i="2"/>
  <c r="K36" i="2"/>
  <c r="E36" i="2"/>
  <c r="O35" i="2"/>
  <c r="M35" i="2"/>
  <c r="L35" i="2"/>
  <c r="O34" i="2"/>
  <c r="K34" i="2"/>
  <c r="H34" i="2"/>
  <c r="G34" i="2"/>
  <c r="E34" i="2"/>
  <c r="O33" i="2"/>
  <c r="M33" i="2"/>
  <c r="L33" i="2"/>
  <c r="I33" i="2"/>
  <c r="J33" i="2" s="1"/>
  <c r="O32" i="2"/>
  <c r="O31" i="2"/>
  <c r="L31" i="2"/>
  <c r="I31" i="2"/>
  <c r="J31" i="2" s="1"/>
  <c r="O30" i="2"/>
  <c r="L30" i="2"/>
  <c r="O29" i="2"/>
  <c r="L29" i="2"/>
  <c r="O28" i="2"/>
  <c r="K28" i="2"/>
  <c r="E28" i="2"/>
  <c r="O27" i="2"/>
  <c r="L27" i="2"/>
  <c r="O26" i="2"/>
  <c r="O25" i="2"/>
  <c r="L25" i="2"/>
  <c r="I25" i="2"/>
  <c r="J25" i="2" s="1"/>
  <c r="M25" i="2"/>
  <c r="O24" i="2"/>
  <c r="M24" i="2"/>
  <c r="L24" i="2"/>
  <c r="I24" i="2"/>
  <c r="J24" i="2" s="1"/>
  <c r="O23" i="2"/>
  <c r="O22" i="2"/>
  <c r="K22" i="2"/>
  <c r="E22" i="2"/>
  <c r="O21" i="2"/>
  <c r="L21" i="2"/>
  <c r="O20" i="2"/>
  <c r="L20" i="2"/>
  <c r="I20" i="2"/>
  <c r="J20" i="2" s="1"/>
  <c r="M20" i="2"/>
  <c r="O19" i="2"/>
  <c r="L19" i="2"/>
  <c r="M19" i="2"/>
  <c r="O18" i="2"/>
  <c r="M18" i="2"/>
  <c r="I18" i="2"/>
  <c r="J18" i="2" s="1"/>
  <c r="L18" i="2"/>
  <c r="O17" i="2"/>
  <c r="L17" i="2"/>
  <c r="I17" i="2"/>
  <c r="J17" i="2" s="1"/>
  <c r="O16" i="2"/>
  <c r="O15" i="2"/>
  <c r="I15" i="2"/>
  <c r="J15" i="2" s="1"/>
  <c r="O14" i="2"/>
  <c r="L14" i="2"/>
  <c r="I14" i="2"/>
  <c r="J14" i="2" s="1"/>
  <c r="M14" i="2"/>
  <c r="O13" i="2"/>
  <c r="O12" i="2"/>
  <c r="K12" i="2"/>
  <c r="E12" i="2"/>
  <c r="O11" i="2"/>
  <c r="O10" i="2"/>
  <c r="I10" i="2"/>
  <c r="O9" i="2"/>
  <c r="K9" i="2"/>
  <c r="E9" i="2"/>
  <c r="E8" i="2" s="1"/>
  <c r="E7" i="2" s="1"/>
  <c r="O8" i="2"/>
  <c r="L3" i="2"/>
  <c r="M78" i="1"/>
  <c r="H77" i="1"/>
  <c r="H76" i="1" s="1"/>
  <c r="L78" i="1"/>
  <c r="K77" i="1"/>
  <c r="K76" i="1" s="1"/>
  <c r="F77" i="1"/>
  <c r="E77" i="1"/>
  <c r="E76" i="1" s="1"/>
  <c r="F76" i="1"/>
  <c r="K74" i="1"/>
  <c r="I75" i="1"/>
  <c r="E74" i="1"/>
  <c r="L74" i="1" s="1"/>
  <c r="H74" i="1"/>
  <c r="G74" i="1"/>
  <c r="F74" i="1"/>
  <c r="K72" i="1"/>
  <c r="I73" i="1"/>
  <c r="E72" i="1"/>
  <c r="L72" i="1" s="1"/>
  <c r="H72" i="1"/>
  <c r="G72" i="1"/>
  <c r="F72" i="1"/>
  <c r="K70" i="1"/>
  <c r="I71" i="1"/>
  <c r="E70" i="1"/>
  <c r="L70" i="1" s="1"/>
  <c r="H70" i="1"/>
  <c r="G70" i="1"/>
  <c r="F70" i="1"/>
  <c r="I69" i="1"/>
  <c r="J69" i="1" s="1"/>
  <c r="L69" i="1"/>
  <c r="L68" i="1"/>
  <c r="H67" i="1"/>
  <c r="G67" i="1"/>
  <c r="I68" i="1"/>
  <c r="K67" i="1"/>
  <c r="F67" i="1"/>
  <c r="E67" i="1"/>
  <c r="L66" i="1"/>
  <c r="H65" i="1"/>
  <c r="G65" i="1"/>
  <c r="I66" i="1"/>
  <c r="K65" i="1"/>
  <c r="F65" i="1"/>
  <c r="E65" i="1"/>
  <c r="L64" i="1"/>
  <c r="H63" i="1"/>
  <c r="G63" i="1"/>
  <c r="I64" i="1"/>
  <c r="K63" i="1"/>
  <c r="F63" i="1"/>
  <c r="E63" i="1"/>
  <c r="L62" i="1"/>
  <c r="H61" i="1"/>
  <c r="H60" i="1" s="1"/>
  <c r="G61" i="1"/>
  <c r="I62" i="1"/>
  <c r="K61" i="1"/>
  <c r="K60" i="1" s="1"/>
  <c r="F61" i="1"/>
  <c r="F60" i="1" s="1"/>
  <c r="E61" i="1"/>
  <c r="E60" i="1" s="1"/>
  <c r="K52" i="1"/>
  <c r="I59" i="1"/>
  <c r="J59" i="1" s="1"/>
  <c r="E52" i="1"/>
  <c r="I58" i="1"/>
  <c r="J58" i="1" s="1"/>
  <c r="L57" i="1"/>
  <c r="L56" i="1"/>
  <c r="J56" i="1"/>
  <c r="M56" i="1"/>
  <c r="I56" i="1"/>
  <c r="M55" i="1"/>
  <c r="L55" i="1"/>
  <c r="M54" i="1"/>
  <c r="F52" i="1"/>
  <c r="I53" i="1"/>
  <c r="H52" i="1"/>
  <c r="L53" i="1"/>
  <c r="M51" i="1"/>
  <c r="J51" i="1"/>
  <c r="I51" i="1"/>
  <c r="L51" i="1"/>
  <c r="I50" i="1"/>
  <c r="J50" i="1" s="1"/>
  <c r="L50" i="1"/>
  <c r="H48" i="1"/>
  <c r="L49" i="1"/>
  <c r="K48" i="1"/>
  <c r="M47" i="1"/>
  <c r="K46" i="1"/>
  <c r="E46" i="1"/>
  <c r="H46" i="1"/>
  <c r="G46" i="1"/>
  <c r="M46" i="1" s="1"/>
  <c r="F46" i="1"/>
  <c r="M45" i="1"/>
  <c r="J45" i="1"/>
  <c r="I45" i="1"/>
  <c r="K41" i="1"/>
  <c r="K40" i="1" s="1"/>
  <c r="I44" i="1"/>
  <c r="J44" i="1" s="1"/>
  <c r="E41" i="1"/>
  <c r="M43" i="1"/>
  <c r="I43" i="1"/>
  <c r="J43" i="1" s="1"/>
  <c r="I42" i="1"/>
  <c r="H41" i="1"/>
  <c r="H40" i="1" s="1"/>
  <c r="L42" i="1"/>
  <c r="F41" i="1"/>
  <c r="L39" i="1"/>
  <c r="M39" i="1"/>
  <c r="I39" i="1"/>
  <c r="J39" i="1" s="1"/>
  <c r="I38" i="1"/>
  <c r="J38" i="1" s="1"/>
  <c r="M38" i="1"/>
  <c r="L38" i="1"/>
  <c r="L37" i="1"/>
  <c r="K36" i="1"/>
  <c r="G36" i="1"/>
  <c r="I37" i="1"/>
  <c r="E36" i="1"/>
  <c r="H36" i="1"/>
  <c r="L35" i="1"/>
  <c r="K34" i="1"/>
  <c r="G34" i="1"/>
  <c r="I35" i="1"/>
  <c r="E34" i="1"/>
  <c r="H34" i="1"/>
  <c r="L33" i="1"/>
  <c r="M33" i="1"/>
  <c r="I33" i="1"/>
  <c r="J33" i="1" s="1"/>
  <c r="I32" i="1"/>
  <c r="J32" i="1" s="1"/>
  <c r="M32" i="1"/>
  <c r="L32" i="1"/>
  <c r="L31" i="1"/>
  <c r="M31" i="1"/>
  <c r="I31" i="1"/>
  <c r="J31" i="1" s="1"/>
  <c r="I30" i="1"/>
  <c r="J30" i="1" s="1"/>
  <c r="M30" i="1"/>
  <c r="L30" i="1"/>
  <c r="L29" i="1"/>
  <c r="K28" i="1"/>
  <c r="G28" i="1"/>
  <c r="I29" i="1"/>
  <c r="E28" i="1"/>
  <c r="H28" i="1"/>
  <c r="L27" i="1"/>
  <c r="M27" i="1"/>
  <c r="F22" i="1"/>
  <c r="I26" i="1"/>
  <c r="J26" i="1" s="1"/>
  <c r="J25" i="1"/>
  <c r="I25" i="1"/>
  <c r="M25" i="1"/>
  <c r="L25" i="1"/>
  <c r="L24" i="1"/>
  <c r="I24" i="1"/>
  <c r="J24" i="1" s="1"/>
  <c r="K22" i="1"/>
  <c r="J23" i="1"/>
  <c r="I23" i="1"/>
  <c r="M23" i="1"/>
  <c r="E22" i="1"/>
  <c r="H22" i="1"/>
  <c r="J21" i="1"/>
  <c r="I21" i="1"/>
  <c r="M21" i="1"/>
  <c r="L21" i="1"/>
  <c r="I20" i="1"/>
  <c r="J20" i="1" s="1"/>
  <c r="M19" i="1"/>
  <c r="M18" i="1"/>
  <c r="I18" i="1"/>
  <c r="J18" i="1" s="1"/>
  <c r="L18" i="1"/>
  <c r="M17" i="1"/>
  <c r="M16" i="1"/>
  <c r="I16" i="1"/>
  <c r="J16" i="1" s="1"/>
  <c r="L16" i="1"/>
  <c r="M15" i="1"/>
  <c r="K12" i="1"/>
  <c r="M14" i="1"/>
  <c r="I14" i="1"/>
  <c r="J14" i="1" s="1"/>
  <c r="L14" i="1"/>
  <c r="H12" i="1"/>
  <c r="M13" i="1"/>
  <c r="F12" i="1"/>
  <c r="H9" i="1"/>
  <c r="H8" i="1" s="1"/>
  <c r="H7" i="1" s="1"/>
  <c r="M11" i="1"/>
  <c r="K9" i="1"/>
  <c r="M10" i="1"/>
  <c r="I10" i="1"/>
  <c r="E9" i="1"/>
  <c r="G9" i="1"/>
  <c r="B4" i="2"/>
  <c r="B2" i="2" s="1"/>
  <c r="B2" i="1"/>
  <c r="L34" i="1" l="1"/>
  <c r="J10" i="1"/>
  <c r="J29" i="1"/>
  <c r="J28" i="1" s="1"/>
  <c r="I28" i="1"/>
  <c r="I41" i="1"/>
  <c r="J71" i="1"/>
  <c r="J70" i="1" s="1"/>
  <c r="I70" i="1"/>
  <c r="L28" i="1"/>
  <c r="J35" i="1"/>
  <c r="J34" i="1" s="1"/>
  <c r="I34" i="1"/>
  <c r="J62" i="1"/>
  <c r="J61" i="1" s="1"/>
  <c r="I61" i="1"/>
  <c r="J66" i="1"/>
  <c r="J65" i="1" s="1"/>
  <c r="I65" i="1"/>
  <c r="K8" i="1"/>
  <c r="K7" i="1" s="1"/>
  <c r="L36" i="1"/>
  <c r="J73" i="1"/>
  <c r="J72" i="1" s="1"/>
  <c r="I72" i="1"/>
  <c r="J64" i="1"/>
  <c r="J63" i="1" s="1"/>
  <c r="I63" i="1"/>
  <c r="J68" i="1"/>
  <c r="J67" i="1" s="1"/>
  <c r="I67" i="1"/>
  <c r="J75" i="1"/>
  <c r="J74" i="1" s="1"/>
  <c r="I74" i="1"/>
  <c r="J37" i="1"/>
  <c r="J36" i="1" s="1"/>
  <c r="I36" i="1"/>
  <c r="E8" i="1"/>
  <c r="E12" i="1"/>
  <c r="M50" i="1"/>
  <c r="L59" i="1"/>
  <c r="M61" i="1"/>
  <c r="G60" i="1"/>
  <c r="M63" i="1"/>
  <c r="M65" i="1"/>
  <c r="M67" i="1"/>
  <c r="L11" i="2"/>
  <c r="F12" i="2"/>
  <c r="I56" i="2"/>
  <c r="J56" i="2" s="1"/>
  <c r="M59" i="2"/>
  <c r="L59" i="2"/>
  <c r="L69" i="2"/>
  <c r="H70" i="2"/>
  <c r="H60" i="2" s="1"/>
  <c r="L10" i="1"/>
  <c r="I11" i="1"/>
  <c r="J11" i="1" s="1"/>
  <c r="I13" i="1"/>
  <c r="I15" i="1"/>
  <c r="J15" i="1" s="1"/>
  <c r="I17" i="1"/>
  <c r="J17" i="1" s="1"/>
  <c r="I19" i="1"/>
  <c r="J19" i="1" s="1"/>
  <c r="M29" i="1"/>
  <c r="M35" i="1"/>
  <c r="M37" i="1"/>
  <c r="G41" i="1"/>
  <c r="J42" i="1"/>
  <c r="J41" i="1" s="1"/>
  <c r="L47" i="1"/>
  <c r="E48" i="1"/>
  <c r="E40" i="1" s="1"/>
  <c r="I49" i="1"/>
  <c r="J53" i="1"/>
  <c r="M69" i="1"/>
  <c r="M70" i="1"/>
  <c r="M71" i="1"/>
  <c r="M72" i="1"/>
  <c r="M73" i="1"/>
  <c r="M74" i="1"/>
  <c r="M75" i="1"/>
  <c r="J10" i="2"/>
  <c r="L15" i="2"/>
  <c r="M15" i="2"/>
  <c r="I27" i="2"/>
  <c r="J27" i="2" s="1"/>
  <c r="M27" i="2"/>
  <c r="L44" i="2"/>
  <c r="I50" i="2"/>
  <c r="J50" i="2" s="1"/>
  <c r="J64" i="2"/>
  <c r="J63" i="2" s="1"/>
  <c r="I63" i="2"/>
  <c r="G65" i="2"/>
  <c r="M66" i="2"/>
  <c r="L66" i="2"/>
  <c r="G22" i="1"/>
  <c r="G12" i="1"/>
  <c r="L23" i="1"/>
  <c r="F48" i="1"/>
  <c r="F40" i="1" s="1"/>
  <c r="I57" i="1"/>
  <c r="J57" i="1" s="1"/>
  <c r="M59" i="1"/>
  <c r="H28" i="2"/>
  <c r="I32" i="2"/>
  <c r="J32" i="2" s="1"/>
  <c r="L37" i="2"/>
  <c r="G36" i="2"/>
  <c r="L46" i="2"/>
  <c r="I51" i="2"/>
  <c r="J51" i="2" s="1"/>
  <c r="H77" i="2"/>
  <c r="H76" i="2" s="1"/>
  <c r="M24" i="1"/>
  <c r="I27" i="1"/>
  <c r="J27" i="1" s="1"/>
  <c r="J22" i="1" s="1"/>
  <c r="F28" i="1"/>
  <c r="M28" i="1" s="1"/>
  <c r="F34" i="1"/>
  <c r="M34" i="1" s="1"/>
  <c r="F36" i="1"/>
  <c r="M36" i="1" s="1"/>
  <c r="L45" i="1"/>
  <c r="L46" i="1"/>
  <c r="I47" i="1"/>
  <c r="G48" i="1"/>
  <c r="M53" i="1"/>
  <c r="L61" i="1"/>
  <c r="L63" i="1"/>
  <c r="L65" i="1"/>
  <c r="L67" i="1"/>
  <c r="M11" i="2"/>
  <c r="H12" i="2"/>
  <c r="L16" i="2"/>
  <c r="M16" i="2"/>
  <c r="M58" i="2"/>
  <c r="L58" i="2"/>
  <c r="G61" i="2"/>
  <c r="M62" i="2"/>
  <c r="L62" i="2"/>
  <c r="J66" i="2"/>
  <c r="J65" i="2" s="1"/>
  <c r="I65" i="2"/>
  <c r="G67" i="2"/>
  <c r="M68" i="2"/>
  <c r="L68" i="2"/>
  <c r="F9" i="1"/>
  <c r="M9" i="1" s="1"/>
  <c r="L9" i="1"/>
  <c r="L11" i="1"/>
  <c r="L13" i="1"/>
  <c r="L15" i="1"/>
  <c r="L17" i="1"/>
  <c r="L19" i="1"/>
  <c r="M42" i="1"/>
  <c r="L43" i="1"/>
  <c r="M49" i="1"/>
  <c r="G52" i="1"/>
  <c r="L54" i="1"/>
  <c r="I55" i="1"/>
  <c r="J55" i="1" s="1"/>
  <c r="I78" i="1"/>
  <c r="L10" i="2"/>
  <c r="M10" i="2"/>
  <c r="G9" i="2"/>
  <c r="H9" i="2"/>
  <c r="H8" i="2" s="1"/>
  <c r="M17" i="2"/>
  <c r="M43" i="2"/>
  <c r="L43" i="2"/>
  <c r="M74" i="2"/>
  <c r="L74" i="2"/>
  <c r="I54" i="1"/>
  <c r="J54" i="1" s="1"/>
  <c r="M57" i="1"/>
  <c r="L71" i="1"/>
  <c r="L73" i="1"/>
  <c r="L75" i="1"/>
  <c r="K8" i="2"/>
  <c r="K7" i="2" s="1"/>
  <c r="I21" i="2"/>
  <c r="J21" i="2" s="1"/>
  <c r="H22" i="2"/>
  <c r="I58" i="2"/>
  <c r="J58" i="2" s="1"/>
  <c r="I62" i="2"/>
  <c r="G63" i="2"/>
  <c r="M64" i="2"/>
  <c r="L64" i="2"/>
  <c r="I68" i="2"/>
  <c r="M21" i="2"/>
  <c r="I26" i="2"/>
  <c r="J26" i="2" s="1"/>
  <c r="I29" i="2"/>
  <c r="I30" i="2"/>
  <c r="J30" i="2" s="1"/>
  <c r="H36" i="2"/>
  <c r="M62" i="1"/>
  <c r="M64" i="1"/>
  <c r="M66" i="1"/>
  <c r="M68" i="1"/>
  <c r="I16" i="2"/>
  <c r="J16" i="2" s="1"/>
  <c r="M31" i="2"/>
  <c r="I39" i="2"/>
  <c r="J39" i="2" s="1"/>
  <c r="I42" i="2"/>
  <c r="I44" i="2"/>
  <c r="J44" i="2" s="1"/>
  <c r="H46" i="2"/>
  <c r="I57" i="2"/>
  <c r="J57" i="2" s="1"/>
  <c r="I59" i="2"/>
  <c r="J59" i="2" s="1"/>
  <c r="M42" i="2"/>
  <c r="M47" i="2"/>
  <c r="H48" i="2"/>
  <c r="H52" i="2"/>
  <c r="M57" i="2"/>
  <c r="G77" i="1"/>
  <c r="M29" i="2"/>
  <c r="L38" i="2"/>
  <c r="I19" i="2"/>
  <c r="J19" i="2" s="1"/>
  <c r="M30" i="2"/>
  <c r="L34" i="2"/>
  <c r="I35" i="2"/>
  <c r="F34" i="2"/>
  <c r="M34" i="2" s="1"/>
  <c r="I45" i="2"/>
  <c r="J45" i="2" s="1"/>
  <c r="M54" i="2" l="1"/>
  <c r="L54" i="2"/>
  <c r="M77" i="1"/>
  <c r="G76" i="1"/>
  <c r="L77" i="1"/>
  <c r="I71" i="2"/>
  <c r="F70" i="2"/>
  <c r="F52" i="2"/>
  <c r="M53" i="2"/>
  <c r="I53" i="2"/>
  <c r="I47" i="2"/>
  <c r="F46" i="2"/>
  <c r="F28" i="2"/>
  <c r="M9" i="2"/>
  <c r="L9" i="2"/>
  <c r="M52" i="1"/>
  <c r="L52" i="1"/>
  <c r="M61" i="2"/>
  <c r="G60" i="2"/>
  <c r="L61" i="2"/>
  <c r="I78" i="2"/>
  <c r="F77" i="2"/>
  <c r="F76" i="2" s="1"/>
  <c r="L32" i="2"/>
  <c r="M32" i="2"/>
  <c r="G28" i="2"/>
  <c r="M65" i="2"/>
  <c r="L65" i="2"/>
  <c r="G70" i="2"/>
  <c r="M71" i="2"/>
  <c r="L71" i="2"/>
  <c r="I60" i="1"/>
  <c r="M55" i="2"/>
  <c r="L55" i="2"/>
  <c r="L13" i="2"/>
  <c r="M13" i="2"/>
  <c r="G12" i="2"/>
  <c r="G8" i="2" s="1"/>
  <c r="E7" i="1"/>
  <c r="M49" i="2"/>
  <c r="G48" i="2"/>
  <c r="L49" i="2"/>
  <c r="I69" i="2"/>
  <c r="J69" i="2" s="1"/>
  <c r="F67" i="2"/>
  <c r="M67" i="2" s="1"/>
  <c r="M45" i="2"/>
  <c r="J29" i="2"/>
  <c r="J28" i="2" s="1"/>
  <c r="I28" i="2"/>
  <c r="M63" i="2"/>
  <c r="L63" i="2"/>
  <c r="I55" i="2"/>
  <c r="J55" i="2" s="1"/>
  <c r="L67" i="2"/>
  <c r="I11" i="2"/>
  <c r="F9" i="2"/>
  <c r="M48" i="1"/>
  <c r="L48" i="1"/>
  <c r="M12" i="1"/>
  <c r="L12" i="1"/>
  <c r="M44" i="2"/>
  <c r="G40" i="1"/>
  <c r="M41" i="1"/>
  <c r="L41" i="1"/>
  <c r="M56" i="2"/>
  <c r="L56" i="2"/>
  <c r="J60" i="1"/>
  <c r="I9" i="1"/>
  <c r="I34" i="2"/>
  <c r="J35" i="2"/>
  <c r="J34" i="2" s="1"/>
  <c r="I54" i="2"/>
  <c r="J54" i="2" s="1"/>
  <c r="G52" i="2"/>
  <c r="J62" i="2"/>
  <c r="J61" i="2" s="1"/>
  <c r="I61" i="2"/>
  <c r="I23" i="2"/>
  <c r="F22" i="2"/>
  <c r="I46" i="1"/>
  <c r="I40" i="1" s="1"/>
  <c r="J47" i="1"/>
  <c r="J46" i="1" s="1"/>
  <c r="J40" i="1" s="1"/>
  <c r="L36" i="2"/>
  <c r="G8" i="1"/>
  <c r="J52" i="1"/>
  <c r="I12" i="1"/>
  <c r="J13" i="1"/>
  <c r="J12" i="1" s="1"/>
  <c r="I52" i="1"/>
  <c r="I22" i="1"/>
  <c r="J9" i="1"/>
  <c r="H40" i="2"/>
  <c r="H7" i="2" s="1"/>
  <c r="G77" i="2"/>
  <c r="M78" i="2"/>
  <c r="L78" i="2"/>
  <c r="M60" i="1"/>
  <c r="L60" i="1"/>
  <c r="L23" i="2"/>
  <c r="G22" i="2"/>
  <c r="M23" i="2"/>
  <c r="J78" i="1"/>
  <c r="J77" i="1" s="1"/>
  <c r="J76" i="1" s="1"/>
  <c r="I77" i="1"/>
  <c r="I76" i="1" s="1"/>
  <c r="M51" i="2"/>
  <c r="L51" i="2"/>
  <c r="L22" i="1"/>
  <c r="M22" i="1"/>
  <c r="M50" i="2"/>
  <c r="L50" i="2"/>
  <c r="I48" i="1"/>
  <c r="J49" i="1"/>
  <c r="J48" i="1" s="1"/>
  <c r="M69" i="2"/>
  <c r="F72" i="2"/>
  <c r="M72" i="2" s="1"/>
  <c r="M73" i="2"/>
  <c r="I73" i="2"/>
  <c r="F48" i="2"/>
  <c r="I49" i="2"/>
  <c r="I41" i="2"/>
  <c r="J42" i="2"/>
  <c r="J41" i="2" s="1"/>
  <c r="F36" i="2"/>
  <c r="M36" i="2" s="1"/>
  <c r="I37" i="2"/>
  <c r="J68" i="2"/>
  <c r="J67" i="2" s="1"/>
  <c r="I67" i="2"/>
  <c r="F8" i="1"/>
  <c r="F7" i="1" s="1"/>
  <c r="M37" i="2"/>
  <c r="I13" i="2"/>
  <c r="L8" i="2" l="1"/>
  <c r="J40" i="2"/>
  <c r="M52" i="2"/>
  <c r="L52" i="2"/>
  <c r="I46" i="2"/>
  <c r="J47" i="2"/>
  <c r="J46" i="2" s="1"/>
  <c r="L22" i="2"/>
  <c r="M22" i="2"/>
  <c r="M77" i="2"/>
  <c r="L77" i="2"/>
  <c r="G76" i="2"/>
  <c r="J78" i="2"/>
  <c r="J77" i="2" s="1"/>
  <c r="J76" i="2" s="1"/>
  <c r="I77" i="2"/>
  <c r="I76" i="2" s="1"/>
  <c r="J53" i="2"/>
  <c r="J52" i="2" s="1"/>
  <c r="I52" i="2"/>
  <c r="M76" i="1"/>
  <c r="L76" i="1"/>
  <c r="J8" i="1"/>
  <c r="J7" i="1" s="1"/>
  <c r="G7" i="1"/>
  <c r="M8" i="1"/>
  <c r="L8" i="1"/>
  <c r="I22" i="2"/>
  <c r="J23" i="2"/>
  <c r="J22" i="2" s="1"/>
  <c r="L28" i="2"/>
  <c r="M28" i="2"/>
  <c r="L60" i="2"/>
  <c r="L12" i="2"/>
  <c r="M12" i="2"/>
  <c r="J37" i="2"/>
  <c r="J36" i="2" s="1"/>
  <c r="I36" i="2"/>
  <c r="J73" i="2"/>
  <c r="J72" i="2" s="1"/>
  <c r="I72" i="2"/>
  <c r="I8" i="1"/>
  <c r="I7" i="1" s="1"/>
  <c r="M40" i="1"/>
  <c r="L40" i="1"/>
  <c r="F8" i="2"/>
  <c r="M70" i="2"/>
  <c r="L70" i="2"/>
  <c r="I48" i="2"/>
  <c r="I40" i="2" s="1"/>
  <c r="J49" i="2"/>
  <c r="J48" i="2" s="1"/>
  <c r="F60" i="2"/>
  <c r="M60" i="2" s="1"/>
  <c r="I12" i="2"/>
  <c r="J13" i="2"/>
  <c r="J12" i="2" s="1"/>
  <c r="J11" i="2"/>
  <c r="J9" i="2" s="1"/>
  <c r="I9" i="2"/>
  <c r="M48" i="2"/>
  <c r="L48" i="2"/>
  <c r="G40" i="2"/>
  <c r="F40" i="2"/>
  <c r="M46" i="2"/>
  <c r="J71" i="2"/>
  <c r="J70" i="2" s="1"/>
  <c r="J60" i="2" s="1"/>
  <c r="I70" i="2"/>
  <c r="I60" i="2" s="1"/>
  <c r="L40" i="2" l="1"/>
  <c r="M40" i="2"/>
  <c r="F7" i="2"/>
  <c r="M7" i="1"/>
  <c r="L7" i="1"/>
  <c r="I8" i="2"/>
  <c r="I7" i="2" s="1"/>
  <c r="G7" i="2"/>
  <c r="J8" i="2"/>
  <c r="J7" i="2" s="1"/>
  <c r="M76" i="2"/>
  <c r="L76" i="2"/>
  <c r="M8" i="2"/>
  <c r="M7" i="2" l="1"/>
  <c r="L7" i="2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<sst xmlns="http://schemas.openxmlformats.org/spreadsheetml/2006/main" count="187" uniqueCount="125">
  <si>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</si>
  <si>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</si>
  <si>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</si>
  <si>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</si>
  <si>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</si>
  <si>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</si>
  <si>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</si>
  <si>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</si>
  <si>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</si>
  <si>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</si>
  <si>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</si>
  <si>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</si>
  <si>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</si>
  <si>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</si>
  <si>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</si>
  <si>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</si>
  <si>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</si>
  <si>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</si>
  <si>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</si>
  <si>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</si>
  <si>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</si>
  <si>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</si>
  <si>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</si>
  <si>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</si>
  <si>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</si>
  <si>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</si>
  <si>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</si>
  <si>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</si>
  <si>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</si>
  <si>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</si>
  <si>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</si>
  <si>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</si>
  <si>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</si>
  <si>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</si>
  <si>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</si>
  <si>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</si>
  <si>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</si>
  <si>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</si>
  <si>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</si>
  <si>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</si>
  <si>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</si>
  <si>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</si>
  <si>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</si>
  <si>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</si>
  <si>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</si>
  <si>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</si>
  <si>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</si>
  <si>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</si>
  <si>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</si>
  <si>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</si>
  <si>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</si>
  <si>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</si>
  <si>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</si>
  <si>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</si>
  <si>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</si>
  <si>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</si>
  <si>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</si>
  <si>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</si>
  <si>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</si>
  <si>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</si>
  <si>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</si>
  <si>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</si>
  <si>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</si>
  <si>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</si>
  <si>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</si>
  <si>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</si>
  <si>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</si>
  <si>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</si>
  <si>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</si>
  <si>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</si>
  <si>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</si>
  <si>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</si>
  <si>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</si>
  <si>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</si>
  <si>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</si>
  <si>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</si>
  <si>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</si>
  <si>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</si>
  <si>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</si>
  <si>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</si>
  <si>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</si>
  <si>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</si>
  <si>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</si>
  <si>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</si>
  <si>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</si>
  <si>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</si>
  <si>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</si>
  <si>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</si>
  <si>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</si>
  <si>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</si>
  <si>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</si>
  <si>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</si>
  <si>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>기관명</t>
    <phoneticPr fontId="3" type="noConversion"/>
  </si>
  <si>
    <t>(단위:원,%)</t>
    <phoneticPr fontId="3" type="noConversion"/>
  </si>
  <si>
    <t>최종예산액</t>
    <phoneticPr fontId="3" type="noConversion"/>
  </si>
  <si>
    <t xml:space="preserve"> 항 목 별</t>
    <phoneticPr fontId="3" type="noConversion"/>
  </si>
  <si>
    <t>(A)</t>
    <phoneticPr fontId="3" type="noConversion"/>
  </si>
  <si>
    <t>미수납액
(E=B-C-D)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</si>
  <si>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</si>
  <si>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</si>
  <si>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</si>
  <si>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</si>
  <si>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</si>
  <si>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</si>
  <si>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</si>
  <si>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</si>
  <si>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</si>
  <si>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</si>
  <si>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</si>
  <si>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</si>
  <si>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</si>
  <si>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</si>
  <si>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</si>
  <si>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</si>
  <si>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</si>
  <si>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</si>
  <si>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</si>
  <si>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</si>
  <si>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</si>
  <si>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</si>
  <si>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</si>
  <si>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</si>
  <si>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</si>
  <si>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</si>
  <si>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 xml:space="preserve">2026년  7월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</si>
</sst>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6" borderId="28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horizontal="left" vertical="center"/>
    </xf>
    <xf numFmtId="41" fontId="10" fillId="11" borderId="31" xfId="1" applyFont="1" applyFill="1" applyBorder="1" applyAlignment="1" applyProtection="1">
      <alignment vertical="center" shrinkToFit="1"/>
      <protection locked="0"/>
    </xf>
    <xf numFmtId="41" fontId="13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8"/>
  <sheetViews>
    <sheetView showGridLines="0" tabSelected="1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2026년  7월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124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E8+E40+E60+E76</f>
        <v>42706198000</v>
      </c>
      <c r="F7" s="33">
        <f t="shared" si="0"/>
        <v>57937166976</v>
      </c>
      <c r="G7" s="33">
        <f t="shared" si="0"/>
        <v>25854534010</v>
      </c>
      <c r="H7" s="33">
        <f t="shared" si="0"/>
        <v>391449476</v>
      </c>
      <c r="I7" s="33">
        <f t="shared" si="0"/>
        <v>31691183490</v>
      </c>
      <c r="J7" s="33">
        <f t="shared" si="0"/>
        <v>29963077645</v>
      </c>
      <c r="K7" s="33">
        <f t="shared" si="0"/>
        <v>1728105845</v>
      </c>
      <c r="L7" s="34">
        <f>IFERROR(G7/E7,0)*100</f>
        <v>60.540472392321135</v>
      </c>
      <c r="M7" s="35">
        <f>IFERROR(G7/F7,0)*100</f>
        <v>44.625126424821623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29790803000</v>
      </c>
      <c r="F8" s="39">
        <f t="shared" si="1"/>
        <v>17293878068</v>
      </c>
      <c r="G8" s="39">
        <f t="shared" si="1"/>
        <v>17048311829</v>
      </c>
      <c r="H8" s="39">
        <f t="shared" si="1"/>
        <v>0</v>
      </c>
      <c r="I8" s="39">
        <f t="shared" si="1"/>
        <v>245566239</v>
      </c>
      <c r="J8" s="39">
        <f t="shared" si="1"/>
        <v>83369390</v>
      </c>
      <c r="K8" s="39">
        <f t="shared" si="1"/>
        <v>162196849</v>
      </c>
      <c r="L8" s="39">
        <f t="shared" ref="L8:L74" si="2">IFERROR(G8/E8,0)*100</f>
        <v>57.226761658623303</v>
      </c>
      <c r="M8" s="40">
        <f t="shared" ref="M8:M74" si="3">IFERROR(G8/F8,0)*100</f>
        <v>98.580039491232512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179702000</v>
      </c>
      <c r="F9" s="43">
        <f t="shared" ref="F9:K9" si="4">SUM(F10:F11)</f>
        <v>173224798</v>
      </c>
      <c r="G9" s="43">
        <f t="shared" si="4"/>
        <v>126874898</v>
      </c>
      <c r="H9" s="43">
        <f t="shared" si="4"/>
        <v>0</v>
      </c>
      <c r="I9" s="43">
        <f t="shared" si="4"/>
        <v>46349900</v>
      </c>
      <c r="J9" s="43">
        <f t="shared" si="4"/>
        <v>7766700</v>
      </c>
      <c r="K9" s="43">
        <f t="shared" si="4"/>
        <v>38583200</v>
      </c>
      <c r="L9" s="43">
        <f t="shared" si="2"/>
        <v>70.602941536543824</v>
      </c>
      <c r="M9" s="44">
        <f t="shared" si="3"/>
        <v>73.242918718831476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33491130</v>
      </c>
      <c r="G10" s="47">
        <v>21126260</v>
      </c>
      <c r="H10" s="47">
        <v>0</v>
      </c>
      <c r="I10" s="48">
        <f>F10-G10-H10</f>
        <v>12364870</v>
      </c>
      <c r="J10" s="48">
        <f>I10-K10</f>
        <v>3238630</v>
      </c>
      <c r="K10" s="47">
        <v>9126240</v>
      </c>
      <c r="L10" s="48">
        <f t="shared" si="2"/>
        <v>42.252519999999997</v>
      </c>
      <c r="M10" s="49">
        <f t="shared" si="3"/>
        <v>63.080164807816274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129702000</v>
      </c>
      <c r="F11" s="47">
        <v>139733668</v>
      </c>
      <c r="G11" s="47">
        <v>105748638</v>
      </c>
      <c r="H11" s="47">
        <v>0</v>
      </c>
      <c r="I11" s="48">
        <f>F11-G11-H11</f>
        <v>33985030</v>
      </c>
      <c r="J11" s="48">
        <f>I11-K11</f>
        <v>4528070</v>
      </c>
      <c r="K11" s="47">
        <v>29456960</v>
      </c>
      <c r="L11" s="48">
        <f t="shared" si="2"/>
        <v>81.532002590553731</v>
      </c>
      <c r="M11" s="49">
        <f t="shared" si="3"/>
        <v>75.678710445073264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3202773000</v>
      </c>
      <c r="F12" s="43">
        <f t="shared" ref="F12:K12" si="5">SUM(F13:F21)</f>
        <v>2381756451</v>
      </c>
      <c r="G12" s="43">
        <f t="shared" si="5"/>
        <v>2303813834</v>
      </c>
      <c r="H12" s="43">
        <f t="shared" si="5"/>
        <v>0</v>
      </c>
      <c r="I12" s="43">
        <f t="shared" si="5"/>
        <v>77942617</v>
      </c>
      <c r="J12" s="43">
        <f t="shared" si="5"/>
        <v>75001000</v>
      </c>
      <c r="K12" s="43">
        <f t="shared" si="5"/>
        <v>2941617</v>
      </c>
      <c r="L12" s="43">
        <f t="shared" si="2"/>
        <v>71.931848869713846</v>
      </c>
      <c r="M12" s="44">
        <f t="shared" si="3"/>
        <v>96.727515234931971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1300000000</v>
      </c>
      <c r="F13" s="47">
        <v>1206981470</v>
      </c>
      <c r="G13" s="47">
        <v>1131312070</v>
      </c>
      <c r="H13" s="47">
        <v>0</v>
      </c>
      <c r="I13" s="48">
        <f t="shared" ref="I13:I21" si="6">F13-G13-H13</f>
        <v>75669400</v>
      </c>
      <c r="J13" s="48">
        <f t="shared" ref="J13:J21" si="7">I13-K13</f>
        <v>74976700</v>
      </c>
      <c r="K13" s="47">
        <v>692700</v>
      </c>
      <c r="L13" s="48">
        <f t="shared" si="2"/>
        <v>87.024005384615393</v>
      </c>
      <c r="M13" s="49">
        <f t="shared" si="3"/>
        <v>93.730690828252733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1902773000</v>
      </c>
      <c r="F21" s="47">
        <v>1174774981</v>
      </c>
      <c r="G21" s="47">
        <v>1172501764</v>
      </c>
      <c r="H21" s="47">
        <v>0</v>
      </c>
      <c r="I21" s="48">
        <f t="shared" si="6"/>
        <v>2273217</v>
      </c>
      <c r="J21" s="48">
        <f t="shared" si="7"/>
        <v>24300</v>
      </c>
      <c r="K21" s="47">
        <v>2248917</v>
      </c>
      <c r="L21" s="48">
        <f t="shared" si="2"/>
        <v>61.620685389166226</v>
      </c>
      <c r="M21" s="49">
        <f t="shared" si="3"/>
        <v>99.806497666636972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13847958000</v>
      </c>
      <c r="F22" s="43">
        <f t="shared" ref="F22:K22" si="8">SUM(F23:F27)</f>
        <v>8789050931</v>
      </c>
      <c r="G22" s="43">
        <f t="shared" si="8"/>
        <v>8668270131</v>
      </c>
      <c r="H22" s="43">
        <f t="shared" si="8"/>
        <v>0</v>
      </c>
      <c r="I22" s="43">
        <f t="shared" si="8"/>
        <v>120780800</v>
      </c>
      <c r="J22" s="43">
        <f t="shared" si="8"/>
        <v>601690</v>
      </c>
      <c r="K22" s="43">
        <f t="shared" si="8"/>
        <v>120179110</v>
      </c>
      <c r="L22" s="43">
        <f t="shared" si="2"/>
        <v>62.596016907330309</v>
      </c>
      <c r="M22" s="44">
        <f t="shared" si="3"/>
        <v>98.625781088900141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1230000000</v>
      </c>
      <c r="F23" s="47">
        <v>881860992</v>
      </c>
      <c r="G23" s="47">
        <v>869872882</v>
      </c>
      <c r="H23" s="47">
        <v>0</v>
      </c>
      <c r="I23" s="48">
        <f>F23-G23-H23</f>
        <v>11988110</v>
      </c>
      <c r="J23" s="48">
        <f>I23-K23</f>
        <v>129400</v>
      </c>
      <c r="K23" s="47">
        <v>11858710</v>
      </c>
      <c r="L23" s="48">
        <f t="shared" si="2"/>
        <v>70.721372520325204</v>
      </c>
      <c r="M23" s="49">
        <f t="shared" si="3"/>
        <v>98.640589604398784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11971998000</v>
      </c>
      <c r="F24" s="47">
        <v>7533196028</v>
      </c>
      <c r="G24" s="47">
        <v>7425317658</v>
      </c>
      <c r="H24" s="47">
        <v>0</v>
      </c>
      <c r="I24" s="48">
        <f>F24-G24-H24</f>
        <v>107878370</v>
      </c>
      <c r="J24" s="48">
        <f>I24-K24</f>
        <v>472290</v>
      </c>
      <c r="K24" s="47">
        <v>107406080</v>
      </c>
      <c r="L24" s="48">
        <f t="shared" si="2"/>
        <v>62.022376365248313</v>
      </c>
      <c r="M24" s="49">
        <f t="shared" si="3"/>
        <v>98.567960138047255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197380000</v>
      </c>
      <c r="F26" s="47">
        <v>110774600</v>
      </c>
      <c r="G26" s="47">
        <v>110612200</v>
      </c>
      <c r="H26" s="47">
        <v>0</v>
      </c>
      <c r="I26" s="48">
        <f>F26-G26-H26</f>
        <v>162400</v>
      </c>
      <c r="J26" s="48">
        <f>I26-K26</f>
        <v>0</v>
      </c>
      <c r="K26" s="47">
        <v>162400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448580000</v>
      </c>
      <c r="F27" s="47">
        <v>263219311</v>
      </c>
      <c r="G27" s="47">
        <v>262467391</v>
      </c>
      <c r="H27" s="47">
        <v>0</v>
      </c>
      <c r="I27" s="48">
        <f>F27-G27-H27</f>
        <v>751920</v>
      </c>
      <c r="J27" s="48">
        <f>I27-K27</f>
        <v>0</v>
      </c>
      <c r="K27" s="47">
        <v>751920</v>
      </c>
      <c r="L27" s="48">
        <f t="shared" si="2"/>
        <v>58.510720718712385</v>
      </c>
      <c r="M27" s="49">
        <f t="shared" si="3"/>
        <v>99.714337068529133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604014000</v>
      </c>
      <c r="F28" s="43">
        <f t="shared" ref="F28:K28" si="9">SUM(F29:F33)</f>
        <v>417330084</v>
      </c>
      <c r="G28" s="43">
        <f t="shared" si="9"/>
        <v>417330084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69.092783279857755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604014000</v>
      </c>
      <c r="F33" s="47">
        <v>417330084</v>
      </c>
      <c r="G33" s="47">
        <v>417330084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8750800000</v>
      </c>
      <c r="F34" s="43">
        <f t="shared" ref="F34:K34" si="10">F35</f>
        <v>4176527280</v>
      </c>
      <c r="G34" s="43">
        <f t="shared" si="10"/>
        <v>4176527280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47.727376696987704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8750800000</v>
      </c>
      <c r="F35" s="47">
        <v>4176527280</v>
      </c>
      <c r="G35" s="47">
        <v>4176527280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47.727376696987704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3205556000</v>
      </c>
      <c r="F36" s="43">
        <f t="shared" ref="F36:K36" si="11">SUM(F37:F39)</f>
        <v>1355988524</v>
      </c>
      <c r="G36" s="43">
        <f t="shared" si="11"/>
        <v>1355495602</v>
      </c>
      <c r="H36" s="43">
        <f t="shared" si="11"/>
        <v>0</v>
      </c>
      <c r="I36" s="43">
        <f t="shared" si="11"/>
        <v>492922</v>
      </c>
      <c r="J36" s="43">
        <f t="shared" si="11"/>
        <v>0</v>
      </c>
      <c r="K36" s="43">
        <f t="shared" si="11"/>
        <v>492922</v>
      </c>
      <c r="L36" s="53">
        <f t="shared" si="2"/>
        <v>42.285818809591845</v>
      </c>
      <c r="M36" s="54">
        <f t="shared" si="3"/>
        <v>99.963648512411751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3005416000</v>
      </c>
      <c r="F37" s="47">
        <v>1102051546</v>
      </c>
      <c r="G37" s="47">
        <v>1101997699</v>
      </c>
      <c r="H37" s="47">
        <v>0</v>
      </c>
      <c r="I37" s="48">
        <f>F37-G37-H37</f>
        <v>53847</v>
      </c>
      <c r="J37" s="48">
        <f>I37-K37</f>
        <v>0</v>
      </c>
      <c r="K37" s="47">
        <v>53847</v>
      </c>
      <c r="L37" s="55">
        <f t="shared" si="2"/>
        <v>36.667060367017413</v>
      </c>
      <c r="M37" s="56">
        <f t="shared" si="3"/>
        <v>99.995113930905006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200140000</v>
      </c>
      <c r="F39" s="47">
        <v>253936978</v>
      </c>
      <c r="G39" s="47">
        <v>253497903</v>
      </c>
      <c r="H39" s="47">
        <v>0</v>
      </c>
      <c r="I39" s="48">
        <f>F39-G39-H39</f>
        <v>439075</v>
      </c>
      <c r="J39" s="48">
        <f>I39-K39</f>
        <v>0</v>
      </c>
      <c r="K39" s="47">
        <v>439075</v>
      </c>
      <c r="L39" s="55">
        <f>IFERROR(G39/E33,0)*100</f>
        <v>41.96887870148705</v>
      </c>
      <c r="M39" s="56">
        <f t="shared" si="3"/>
        <v>99.82709292539505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</f>
        <v>8404799000</v>
      </c>
      <c r="F40" s="60">
        <f t="shared" ref="F40:K40" si="12">F41+F46+F48+F52</f>
        <v>7330801056</v>
      </c>
      <c r="G40" s="60">
        <f t="shared" si="12"/>
        <v>5210822080</v>
      </c>
      <c r="H40" s="60">
        <f t="shared" si="12"/>
        <v>0</v>
      </c>
      <c r="I40" s="60">
        <f t="shared" si="12"/>
        <v>2119978976</v>
      </c>
      <c r="J40" s="60">
        <f t="shared" si="12"/>
        <v>946337840</v>
      </c>
      <c r="K40" s="60">
        <f t="shared" si="12"/>
        <v>1173641136</v>
      </c>
      <c r="L40" s="61">
        <f t="shared" si="2"/>
        <v>61.998176042044548</v>
      </c>
      <c r="M40" s="62">
        <f t="shared" si="3"/>
        <v>71.081209818606766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6574037000</v>
      </c>
      <c r="F41" s="43">
        <f t="shared" ref="F41:K41" si="13">SUM(F42:F45)</f>
        <v>2730673540</v>
      </c>
      <c r="G41" s="43">
        <f t="shared" si="13"/>
        <v>2500721190</v>
      </c>
      <c r="H41" s="43">
        <f t="shared" si="13"/>
        <v>0</v>
      </c>
      <c r="I41" s="43">
        <f t="shared" si="13"/>
        <v>229952350</v>
      </c>
      <c r="J41" s="43">
        <f t="shared" si="13"/>
        <v>0</v>
      </c>
      <c r="K41" s="43">
        <f t="shared" si="13"/>
        <v>229952350</v>
      </c>
      <c r="L41" s="53">
        <f t="shared" si="2"/>
        <v>38.039353748693536</v>
      </c>
      <c r="M41" s="54">
        <f t="shared" si="3"/>
        <v>91.578914629245645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6554037000</v>
      </c>
      <c r="F44" s="47">
        <v>2726808540</v>
      </c>
      <c r="G44" s="47">
        <v>2496856190</v>
      </c>
      <c r="H44" s="47">
        <v>0</v>
      </c>
      <c r="I44" s="48">
        <f>F44-G44-H44</f>
        <v>229952350</v>
      </c>
      <c r="J44" s="48">
        <f>I44-K44</f>
        <v>0</v>
      </c>
      <c r="K44" s="47">
        <v>229952350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20000000</v>
      </c>
      <c r="F45" s="47">
        <v>3865000</v>
      </c>
      <c r="G45" s="47">
        <v>3865000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19.324999999999999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0</v>
      </c>
      <c r="F48" s="43">
        <f t="shared" ref="F48:K48" si="15">SUM(F49:F51)</f>
        <v>789634386</v>
      </c>
      <c r="G48" s="43">
        <f t="shared" si="15"/>
        <v>788663660</v>
      </c>
      <c r="H48" s="43">
        <f t="shared" si="15"/>
        <v>0</v>
      </c>
      <c r="I48" s="43">
        <f t="shared" si="15"/>
        <v>970726</v>
      </c>
      <c r="J48" s="43">
        <f t="shared" si="15"/>
        <v>0</v>
      </c>
      <c r="K48" s="43">
        <f t="shared" si="15"/>
        <v>970726</v>
      </c>
      <c r="L48" s="53">
        <f t="shared" si="2"/>
        <v>0</v>
      </c>
      <c r="M48" s="54">
        <f t="shared" si="3"/>
        <v>99.877066397156625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0</v>
      </c>
      <c r="F50" s="47">
        <v>712589356</v>
      </c>
      <c r="G50" s="47">
        <v>712117481</v>
      </c>
      <c r="H50" s="47">
        <v>0</v>
      </c>
      <c r="I50" s="48">
        <f>F50-G50-H50</f>
        <v>471875</v>
      </c>
      <c r="J50" s="48">
        <f>I50-K50</f>
        <v>0</v>
      </c>
      <c r="K50" s="47">
        <v>471875</v>
      </c>
      <c r="L50" s="55">
        <f>IFERROR(G50/E50,0)*100</f>
        <v>0</v>
      </c>
      <c r="M50" s="56">
        <f>IFERROR(G50/F50,0)*100</f>
        <v>99.933780234573135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0</v>
      </c>
      <c r="F51" s="47">
        <v>77045030</v>
      </c>
      <c r="G51" s="47">
        <v>76546179</v>
      </c>
      <c r="H51" s="47">
        <v>0</v>
      </c>
      <c r="I51" s="48">
        <f>F51-G51-H51</f>
        <v>498851</v>
      </c>
      <c r="J51" s="48">
        <f>I51-K51</f>
        <v>0</v>
      </c>
      <c r="K51" s="47">
        <v>498851</v>
      </c>
      <c r="L51" s="55">
        <f>IFERROR(G51/E51,0)*100</f>
        <v>0</v>
      </c>
      <c r="M51" s="56">
        <f>IFERROR(G51/F51,0)*100</f>
        <v>99.352520207987453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1830762000</v>
      </c>
      <c r="F52" s="43">
        <f t="shared" ref="F52:K52" si="16">SUM(F53:F59)</f>
        <v>3810493130</v>
      </c>
      <c r="G52" s="43">
        <f t="shared" si="16"/>
        <v>1921437230</v>
      </c>
      <c r="H52" s="43">
        <f t="shared" si="16"/>
        <v>0</v>
      </c>
      <c r="I52" s="43">
        <f t="shared" si="16"/>
        <v>1889055900</v>
      </c>
      <c r="J52" s="43">
        <f t="shared" si="16"/>
        <v>946337840</v>
      </c>
      <c r="K52" s="43">
        <f t="shared" si="16"/>
        <v>942718060</v>
      </c>
      <c r="L52" s="53">
        <f t="shared" si="2"/>
        <v>104.95286825922759</v>
      </c>
      <c r="M52" s="54">
        <f t="shared" si="3"/>
        <v>50.424896842682408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-254510</v>
      </c>
      <c r="K53" s="47">
        <v>254510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303614000</v>
      </c>
      <c r="F56" s="47">
        <v>2062655250</v>
      </c>
      <c r="G56" s="47">
        <v>180154200</v>
      </c>
      <c r="H56" s="47">
        <v>0</v>
      </c>
      <c r="I56" s="48">
        <f t="shared" si="17"/>
        <v>1882501050</v>
      </c>
      <c r="J56" s="48">
        <f t="shared" si="18"/>
        <v>943922350</v>
      </c>
      <c r="K56" s="47">
        <v>938578700</v>
      </c>
      <c r="L56" s="55">
        <f t="shared" si="2"/>
        <v>59.336591856765494</v>
      </c>
      <c r="M56" s="56">
        <f t="shared" si="3"/>
        <v>8.7340916520101946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4290</v>
      </c>
      <c r="G58" s="47">
        <v>4290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1527148000</v>
      </c>
      <c r="F59" s="47">
        <v>1747833590</v>
      </c>
      <c r="G59" s="47">
        <v>1741278740</v>
      </c>
      <c r="H59" s="47">
        <v>0</v>
      </c>
      <c r="I59" s="48">
        <f>F59-G59-H59</f>
        <v>6554850</v>
      </c>
      <c r="J59" s="48">
        <f>I59-K59</f>
        <v>2670000</v>
      </c>
      <c r="K59" s="47">
        <v>3884850</v>
      </c>
      <c r="L59" s="55">
        <f t="shared" si="2"/>
        <v>114.02161021721535</v>
      </c>
      <c r="M59" s="56">
        <f t="shared" si="3"/>
        <v>99.624972878567917</v>
      </c>
    </row>
    <row r="60" spans="2:13" s="57" customFormat="1" ht="20.100000000000001" customHeight="1" x14ac:dyDescent="0.15">
      <c r="B60" s="58" t="s">
        <v>74</v>
      </c>
      <c r="C60" s="59"/>
      <c r="D60" s="59"/>
      <c r="E60" s="60">
        <f>E61+E63+E65+E67+E70+E72+E74</f>
        <v>2410596000</v>
      </c>
      <c r="F60" s="60">
        <f t="shared" ref="F60:K60" si="19">F61+F63+F65+F67+F70+F72+F74</f>
        <v>4676181143</v>
      </c>
      <c r="G60" s="60">
        <f t="shared" si="19"/>
        <v>2646277443</v>
      </c>
      <c r="H60" s="60">
        <f t="shared" si="19"/>
        <v>0</v>
      </c>
      <c r="I60" s="60">
        <f t="shared" si="19"/>
        <v>2029903700</v>
      </c>
      <c r="J60" s="60">
        <f t="shared" si="19"/>
        <v>1637635840</v>
      </c>
      <c r="K60" s="60">
        <f t="shared" si="19"/>
        <v>392267860</v>
      </c>
      <c r="L60" s="61">
        <f t="shared" si="2"/>
        <v>109.77689513298785</v>
      </c>
      <c r="M60" s="62">
        <f t="shared" si="3"/>
        <v>56.590567432601269</v>
      </c>
    </row>
    <row r="61" spans="2:13" s="22" customFormat="1" ht="20.100000000000001" customHeight="1" x14ac:dyDescent="0.15">
      <c r="B61" s="41" t="s">
        <v>75</v>
      </c>
      <c r="C61" s="42"/>
      <c r="D61" s="42"/>
      <c r="E61" s="63">
        <f>SUM(E62)</f>
        <v>87792000</v>
      </c>
      <c r="F61" s="63">
        <f t="shared" ref="F61:K61" si="20">F62</f>
        <v>152280080</v>
      </c>
      <c r="G61" s="63">
        <f t="shared" si="20"/>
        <v>118134060</v>
      </c>
      <c r="H61" s="63">
        <f t="shared" si="20"/>
        <v>0</v>
      </c>
      <c r="I61" s="63">
        <f t="shared" si="20"/>
        <v>34146020</v>
      </c>
      <c r="J61" s="63">
        <f t="shared" si="20"/>
        <v>1000000</v>
      </c>
      <c r="K61" s="63">
        <f t="shared" si="20"/>
        <v>33146020</v>
      </c>
      <c r="L61" s="53">
        <f t="shared" si="2"/>
        <v>134.56130399125206</v>
      </c>
      <c r="M61" s="54">
        <f t="shared" si="3"/>
        <v>77.576830797567226</v>
      </c>
    </row>
    <row r="62" spans="2:13" s="22" customFormat="1" ht="20.100000000000001" customHeight="1" x14ac:dyDescent="0.15">
      <c r="B62" s="64"/>
      <c r="C62" s="46" t="s">
        <v>76</v>
      </c>
      <c r="D62" s="46"/>
      <c r="E62" s="47">
        <v>87792000</v>
      </c>
      <c r="F62" s="47">
        <v>152280080</v>
      </c>
      <c r="G62" s="47">
        <v>118134060</v>
      </c>
      <c r="H62" s="47">
        <v>0</v>
      </c>
      <c r="I62" s="48">
        <f>F62-G62-H62</f>
        <v>34146020</v>
      </c>
      <c r="J62" s="48">
        <f>I62-K62</f>
        <v>1000000</v>
      </c>
      <c r="K62" s="47">
        <v>33146020</v>
      </c>
      <c r="L62" s="55">
        <f t="shared" si="2"/>
        <v>134.56130399125206</v>
      </c>
      <c r="M62" s="56">
        <f t="shared" si="3"/>
        <v>77.576830797567226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321500000</v>
      </c>
      <c r="F63" s="63">
        <f t="shared" ref="F63:K63" si="21">F64</f>
        <v>753668070</v>
      </c>
      <c r="G63" s="65">
        <f t="shared" si="21"/>
        <v>220002960</v>
      </c>
      <c r="H63" s="65">
        <f t="shared" si="21"/>
        <v>0</v>
      </c>
      <c r="I63" s="65">
        <f t="shared" si="21"/>
        <v>533665110</v>
      </c>
      <c r="J63" s="65">
        <f t="shared" si="21"/>
        <v>202196800</v>
      </c>
      <c r="K63" s="65">
        <f t="shared" si="21"/>
        <v>331468310</v>
      </c>
      <c r="L63" s="66">
        <f t="shared" si="2"/>
        <v>68.430158631415239</v>
      </c>
      <c r="M63" s="67">
        <f t="shared" si="3"/>
        <v>29.190962010636856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321500000</v>
      </c>
      <c r="F64" s="47">
        <v>753668070</v>
      </c>
      <c r="G64" s="47">
        <v>220002960</v>
      </c>
      <c r="H64" s="47">
        <v>0</v>
      </c>
      <c r="I64" s="48">
        <f>F64-G64-H64</f>
        <v>533665110</v>
      </c>
      <c r="J64" s="48">
        <f>I64-K64</f>
        <v>202196800</v>
      </c>
      <c r="K64" s="47">
        <v>331468310</v>
      </c>
      <c r="L64" s="55">
        <f>IFERROR(G64/E64,0)*100</f>
        <v>68.430158631415239</v>
      </c>
      <c r="M64" s="56">
        <f>IFERROR(G64/F64,0)*100</f>
        <v>29.190962010636856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84218000</v>
      </c>
      <c r="F65" s="65">
        <f t="shared" ref="F65:K65" si="22">F66</f>
        <v>198887785</v>
      </c>
      <c r="G65" s="65">
        <f t="shared" si="22"/>
        <v>59797755</v>
      </c>
      <c r="H65" s="65">
        <f t="shared" si="22"/>
        <v>0</v>
      </c>
      <c r="I65" s="65">
        <f t="shared" si="22"/>
        <v>139090030</v>
      </c>
      <c r="J65" s="65">
        <f t="shared" si="22"/>
        <v>136816500</v>
      </c>
      <c r="K65" s="65">
        <f t="shared" si="22"/>
        <v>2273530</v>
      </c>
      <c r="L65" s="66">
        <f t="shared" si="2"/>
        <v>71.003532498990722</v>
      </c>
      <c r="M65" s="67">
        <f t="shared" si="3"/>
        <v>30.066077210322394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84218000</v>
      </c>
      <c r="F66" s="47">
        <v>198887785</v>
      </c>
      <c r="G66" s="47">
        <v>59797755</v>
      </c>
      <c r="H66" s="47">
        <v>0</v>
      </c>
      <c r="I66" s="48">
        <f>F66-G66-H66</f>
        <v>139090030</v>
      </c>
      <c r="J66" s="48">
        <f>I66-K66</f>
        <v>136816500</v>
      </c>
      <c r="K66" s="47">
        <v>2273530</v>
      </c>
      <c r="L66" s="55">
        <f t="shared" si="2"/>
        <v>71.003532498990722</v>
      </c>
      <c r="M66" s="56">
        <f t="shared" si="3"/>
        <v>30.066077210322394</v>
      </c>
    </row>
    <row r="67" spans="1:13" s="22" customFormat="1" ht="20.100000000000001" customHeight="1" x14ac:dyDescent="0.15">
      <c r="B67" s="41" t="s">
        <v>81</v>
      </c>
      <c r="C67" s="42"/>
      <c r="D67" s="42"/>
      <c r="E67" s="68">
        <f>SUM(E68:E69)</f>
        <v>1578350000</v>
      </c>
      <c r="F67" s="68">
        <f t="shared" ref="F67:K67" si="23">SUM(F68:F69)</f>
        <v>3316819620</v>
      </c>
      <c r="G67" s="68">
        <f t="shared" si="23"/>
        <v>2090241620</v>
      </c>
      <c r="H67" s="68">
        <f t="shared" si="23"/>
        <v>0</v>
      </c>
      <c r="I67" s="68">
        <f t="shared" si="23"/>
        <v>1226578000</v>
      </c>
      <c r="J67" s="68">
        <f t="shared" si="23"/>
        <v>1201198000</v>
      </c>
      <c r="K67" s="68">
        <f t="shared" si="23"/>
        <v>25380000</v>
      </c>
      <c r="L67" s="66">
        <f t="shared" si="2"/>
        <v>132.43207273418443</v>
      </c>
      <c r="M67" s="67">
        <f t="shared" si="3"/>
        <v>63.01945416012704</v>
      </c>
    </row>
    <row r="68" spans="1:13" s="22" customFormat="1" ht="20.100000000000001" customHeight="1" x14ac:dyDescent="0.15">
      <c r="B68" s="45"/>
      <c r="C68" s="46" t="s">
        <v>82</v>
      </c>
      <c r="D68" s="46"/>
      <c r="E68" s="47">
        <v>650000000</v>
      </c>
      <c r="F68" s="47">
        <v>1386153230</v>
      </c>
      <c r="G68" s="47">
        <v>502239420</v>
      </c>
      <c r="H68" s="47">
        <v>0</v>
      </c>
      <c r="I68" s="48">
        <f>F68-G68-H68</f>
        <v>883913810</v>
      </c>
      <c r="J68" s="48">
        <f>I68-K68</f>
        <v>883913810</v>
      </c>
      <c r="K68" s="47">
        <v>0</v>
      </c>
      <c r="L68" s="69">
        <f t="shared" si="2"/>
        <v>77.267603076923081</v>
      </c>
      <c r="M68" s="70">
        <f t="shared" si="3"/>
        <v>36.232604673871442</v>
      </c>
    </row>
    <row r="69" spans="1:13" s="22" customFormat="1" ht="20.100000000000001" customHeight="1" x14ac:dyDescent="0.15">
      <c r="B69" s="50"/>
      <c r="C69" s="46" t="s">
        <v>83</v>
      </c>
      <c r="D69" s="46"/>
      <c r="E69" s="47">
        <v>928350000</v>
      </c>
      <c r="F69" s="47">
        <v>1930666390</v>
      </c>
      <c r="G69" s="47">
        <v>1588002200</v>
      </c>
      <c r="H69" s="47">
        <v>0</v>
      </c>
      <c r="I69" s="48">
        <f>F69-G69-H69</f>
        <v>342664190</v>
      </c>
      <c r="J69" s="48">
        <f>I69-K69</f>
        <v>317284190</v>
      </c>
      <c r="K69" s="47">
        <v>25380000</v>
      </c>
      <c r="L69" s="69">
        <f t="shared" si="2"/>
        <v>171.05641191361016</v>
      </c>
      <c r="M69" s="70">
        <f t="shared" si="3"/>
        <v>82.251506952477698</v>
      </c>
    </row>
    <row r="70" spans="1:13" s="22" customFormat="1" ht="20.100000000000001" customHeight="1" x14ac:dyDescent="0.15">
      <c r="B70" s="41" t="s">
        <v>84</v>
      </c>
      <c r="C70" s="42"/>
      <c r="D70" s="42"/>
      <c r="E70" s="63">
        <f>SUM(E71)</f>
        <v>56000000</v>
      </c>
      <c r="F70" s="65">
        <f t="shared" ref="F70:K70" si="24">F71</f>
        <v>178268380</v>
      </c>
      <c r="G70" s="65">
        <f t="shared" si="24"/>
        <v>82592520</v>
      </c>
      <c r="H70" s="65">
        <f t="shared" si="24"/>
        <v>0</v>
      </c>
      <c r="I70" s="65">
        <f t="shared" si="24"/>
        <v>95675860</v>
      </c>
      <c r="J70" s="65">
        <f t="shared" si="24"/>
        <v>95675860</v>
      </c>
      <c r="K70" s="65">
        <f t="shared" si="24"/>
        <v>0</v>
      </c>
      <c r="L70" s="66">
        <f t="shared" si="2"/>
        <v>147.48664285714287</v>
      </c>
      <c r="M70" s="67">
        <f t="shared" si="3"/>
        <v>46.330437287868996</v>
      </c>
    </row>
    <row r="71" spans="1:13" s="22" customFormat="1" ht="20.100000000000001" customHeight="1" x14ac:dyDescent="0.15">
      <c r="B71" s="64"/>
      <c r="C71" s="46" t="s">
        <v>85</v>
      </c>
      <c r="D71" s="46"/>
      <c r="E71" s="47">
        <v>56000000</v>
      </c>
      <c r="F71" s="47">
        <v>178268380</v>
      </c>
      <c r="G71" s="47">
        <v>82592520</v>
      </c>
      <c r="H71" s="47">
        <v>0</v>
      </c>
      <c r="I71" s="48">
        <f>F71-G71-H71</f>
        <v>95675860</v>
      </c>
      <c r="J71" s="48">
        <f>I71-K71</f>
        <v>95675860</v>
      </c>
      <c r="K71" s="47">
        <v>0</v>
      </c>
      <c r="L71" s="55">
        <f>IFERROR(G71/E71,0)*100</f>
        <v>147.48664285714287</v>
      </c>
      <c r="M71" s="56">
        <f>IFERROR(G71/F71,0)*100</f>
        <v>46.330437287868996</v>
      </c>
    </row>
    <row r="72" spans="1:13" s="22" customFormat="1" ht="20.100000000000001" customHeight="1" x14ac:dyDescent="0.15">
      <c r="B72" s="71" t="s">
        <v>86</v>
      </c>
      <c r="C72" s="72"/>
      <c r="D72" s="72"/>
      <c r="E72" s="63">
        <f>SUM(E73)</f>
        <v>232736000</v>
      </c>
      <c r="F72" s="65">
        <f t="shared" ref="F72:K72" si="25">F73</f>
        <v>56257208</v>
      </c>
      <c r="G72" s="65">
        <f t="shared" si="25"/>
        <v>55508528</v>
      </c>
      <c r="H72" s="65">
        <f t="shared" si="25"/>
        <v>0</v>
      </c>
      <c r="I72" s="65">
        <f t="shared" si="25"/>
        <v>748680</v>
      </c>
      <c r="J72" s="65">
        <f t="shared" si="25"/>
        <v>748680</v>
      </c>
      <c r="K72" s="65">
        <f t="shared" si="25"/>
        <v>0</v>
      </c>
      <c r="L72" s="66">
        <f>IFERROR(G72/E72,0)*100</f>
        <v>23.850426234016226</v>
      </c>
      <c r="M72" s="67">
        <f>IFERROR(G72/F72,0)*100</f>
        <v>98.669183867069975</v>
      </c>
    </row>
    <row r="73" spans="1:13" s="22" customFormat="1" ht="20.100000000000001" customHeight="1" x14ac:dyDescent="0.15">
      <c r="B73" s="45"/>
      <c r="C73" s="73" t="s">
        <v>87</v>
      </c>
      <c r="D73" s="73"/>
      <c r="E73" s="47">
        <v>232736000</v>
      </c>
      <c r="F73" s="47">
        <v>56257208</v>
      </c>
      <c r="G73" s="47">
        <v>55508528</v>
      </c>
      <c r="H73" s="47">
        <v>0</v>
      </c>
      <c r="I73" s="48">
        <f>F73-G73-H73</f>
        <v>748680</v>
      </c>
      <c r="J73" s="48">
        <f>I73-K73</f>
        <v>748680</v>
      </c>
      <c r="K73" s="47">
        <v>0</v>
      </c>
      <c r="L73" s="74">
        <f>IFERROR(G73/E73,0)*100</f>
        <v>23.850426234016226</v>
      </c>
      <c r="M73" s="75">
        <f>IFERROR(G73/F73,0)*100</f>
        <v>98.669183867069975</v>
      </c>
    </row>
    <row r="74" spans="1:13" s="22" customFormat="1" ht="20.100000000000001" customHeight="1" x14ac:dyDescent="0.15">
      <c r="A74" s="76"/>
      <c r="B74" s="71" t="s">
        <v>88</v>
      </c>
      <c r="C74" s="72"/>
      <c r="D74" s="72"/>
      <c r="E74" s="63">
        <f>E75</f>
        <v>50000000</v>
      </c>
      <c r="F74" s="63">
        <f t="shared" ref="F74:K74" si="26">F75</f>
        <v>20000000</v>
      </c>
      <c r="G74" s="63">
        <f t="shared" si="26"/>
        <v>20000000</v>
      </c>
      <c r="H74" s="63">
        <f t="shared" si="26"/>
        <v>0</v>
      </c>
      <c r="I74" s="63">
        <f t="shared" si="26"/>
        <v>0</v>
      </c>
      <c r="J74" s="63">
        <f t="shared" si="26"/>
        <v>0</v>
      </c>
      <c r="K74" s="63">
        <f t="shared" si="26"/>
        <v>0</v>
      </c>
      <c r="L74" s="66">
        <f t="shared" si="2"/>
        <v>40</v>
      </c>
      <c r="M74" s="67">
        <f t="shared" si="3"/>
        <v>100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50000000</v>
      </c>
      <c r="F75" s="47">
        <v>20000000</v>
      </c>
      <c r="G75" s="47">
        <v>20000000</v>
      </c>
      <c r="H75" s="47">
        <v>0</v>
      </c>
      <c r="I75" s="48">
        <f>F75-G75-H75</f>
        <v>0</v>
      </c>
      <c r="J75" s="48">
        <f>I75-K75</f>
        <v>0</v>
      </c>
      <c r="K75" s="47">
        <v>0</v>
      </c>
      <c r="L75" s="74">
        <f>IFERROR(G75/E75,0)*100</f>
        <v>40</v>
      </c>
      <c r="M75" s="75">
        <f>IFERROR(G75/F75,0)*100</f>
        <v>100</v>
      </c>
    </row>
    <row r="76" spans="1:13" s="57" customFormat="1" ht="20.100000000000001" customHeight="1" x14ac:dyDescent="0.15">
      <c r="B76" s="58" t="s">
        <v>90</v>
      </c>
      <c r="C76" s="59"/>
      <c r="D76" s="59"/>
      <c r="E76" s="60">
        <f>E77</f>
        <v>2100000000</v>
      </c>
      <c r="F76" s="60">
        <f t="shared" ref="F76:K77" si="27">F77</f>
        <v>28636306709</v>
      </c>
      <c r="G76" s="60">
        <f t="shared" si="27"/>
        <v>949122658</v>
      </c>
      <c r="H76" s="60">
        <f t="shared" si="27"/>
        <v>391449476</v>
      </c>
      <c r="I76" s="60">
        <f t="shared" si="27"/>
        <v>27295734575</v>
      </c>
      <c r="J76" s="60">
        <f t="shared" si="27"/>
        <v>27295734575</v>
      </c>
      <c r="K76" s="60">
        <f t="shared" si="27"/>
        <v>0</v>
      </c>
      <c r="L76" s="61">
        <f t="shared" ref="L76" si="28">IFERROR(G76/E76,0)*100</f>
        <v>45.196317047619047</v>
      </c>
      <c r="M76" s="62">
        <f t="shared" ref="M76" si="29">IFERROR(G76/F76,0)*100</f>
        <v>3.3144031723256537</v>
      </c>
    </row>
    <row r="77" spans="1:13" s="22" customFormat="1" ht="20.100000000000001" customHeight="1" x14ac:dyDescent="0.15">
      <c r="B77" s="41" t="s">
        <v>90</v>
      </c>
      <c r="C77" s="42"/>
      <c r="D77" s="42"/>
      <c r="E77" s="63">
        <f>SUM(E78)</f>
        <v>2100000000</v>
      </c>
      <c r="F77" s="63">
        <f t="shared" si="27"/>
        <v>28636306709</v>
      </c>
      <c r="G77" s="63">
        <f t="shared" si="27"/>
        <v>949122658</v>
      </c>
      <c r="H77" s="63">
        <f t="shared" si="27"/>
        <v>391449476</v>
      </c>
      <c r="I77" s="63">
        <f t="shared" si="27"/>
        <v>27295734575</v>
      </c>
      <c r="J77" s="63">
        <f t="shared" si="27"/>
        <v>27295734575</v>
      </c>
      <c r="K77" s="63">
        <f t="shared" si="27"/>
        <v>0</v>
      </c>
      <c r="L77" s="53">
        <f>IFERROR(G77/E77,0)*100</f>
        <v>45.196317047619047</v>
      </c>
      <c r="M77" s="54">
        <f>IFERROR(G77/F77,0)*100</f>
        <v>3.3144031723256537</v>
      </c>
    </row>
    <row r="78" spans="1:13" s="22" customFormat="1" ht="20.100000000000001" customHeight="1" thickBot="1" x14ac:dyDescent="0.2">
      <c r="B78" s="77"/>
      <c r="C78" s="78" t="s">
        <v>91</v>
      </c>
      <c r="D78" s="78"/>
      <c r="E78" s="79">
        <v>2100000000</v>
      </c>
      <c r="F78" s="79">
        <v>28636306709</v>
      </c>
      <c r="G78" s="79">
        <v>949122658</v>
      </c>
      <c r="H78" s="79">
        <v>391449476</v>
      </c>
      <c r="I78" s="80">
        <f>F78-G78-H78</f>
        <v>27295734575</v>
      </c>
      <c r="J78" s="80">
        <f>I78-K78</f>
        <v>27295734575</v>
      </c>
      <c r="K78" s="79">
        <v>0</v>
      </c>
      <c r="L78" s="81">
        <f>IFERROR(G78/E78,0)*100</f>
        <v>45.196317047619047</v>
      </c>
      <c r="M78" s="82">
        <f>IFERROR(G78/F78,0)*100</f>
        <v>3.3144031723256537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3"/>
  <sheetViews>
    <sheetView showGridLines="0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3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2026년  7월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92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2026년  7월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93</v>
      </c>
      <c r="M4" s="85"/>
    </row>
    <row r="5" spans="2:15" s="22" customFormat="1" ht="20.100000000000001" customHeight="1" x14ac:dyDescent="0.15">
      <c r="B5" s="14"/>
      <c r="C5" s="15"/>
      <c r="D5" s="16" t="s">
        <v>3</v>
      </c>
      <c r="E5" s="86" t="s">
        <v>94</v>
      </c>
      <c r="F5" s="86" t="s">
        <v>5</v>
      </c>
      <c r="G5" s="17" t="s">
        <v>6</v>
      </c>
      <c r="H5" s="86" t="s">
        <v>7</v>
      </c>
      <c r="I5" s="87" t="s">
        <v>8</v>
      </c>
      <c r="J5" s="88"/>
      <c r="K5" s="87"/>
      <c r="L5" s="89" t="s">
        <v>9</v>
      </c>
      <c r="M5" s="90"/>
    </row>
    <row r="6" spans="2:15" s="22" customFormat="1" ht="27" customHeight="1" thickBot="1" x14ac:dyDescent="0.2">
      <c r="B6" s="23" t="s">
        <v>95</v>
      </c>
      <c r="C6" s="24"/>
      <c r="D6" s="25"/>
      <c r="E6" s="26" t="s">
        <v>96</v>
      </c>
      <c r="F6" s="26" t="s">
        <v>12</v>
      </c>
      <c r="G6" s="26" t="s">
        <v>13</v>
      </c>
      <c r="H6" s="26" t="s">
        <v>14</v>
      </c>
      <c r="I6" s="27" t="s">
        <v>97</v>
      </c>
      <c r="J6" s="27" t="s">
        <v>16</v>
      </c>
      <c r="K6" s="27" t="s">
        <v>17</v>
      </c>
      <c r="L6" s="91" t="s">
        <v>18</v>
      </c>
      <c r="M6" s="92" t="s">
        <v>19</v>
      </c>
    </row>
    <row r="7" spans="2:15" s="36" customFormat="1" ht="20.100000000000001" customHeight="1" thickBot="1" x14ac:dyDescent="0.2">
      <c r="B7" s="93" t="s">
        <v>20</v>
      </c>
      <c r="C7" s="94"/>
      <c r="D7" s="94"/>
      <c r="E7" s="33">
        <f>E8+E40+E60+E76</f>
        <v>6845946000</v>
      </c>
      <c r="F7" s="33">
        <f>F8+F40+F60+F76</f>
        <v>8441653847</v>
      </c>
      <c r="G7" s="33">
        <f t="shared" ref="G7:K7" si="0">G8+G40+G60+G76</f>
        <v>4047375234</v>
      </c>
      <c r="H7" s="33">
        <f t="shared" si="0"/>
        <v>89555280</v>
      </c>
      <c r="I7" s="33">
        <f t="shared" si="0"/>
        <v>4304723333</v>
      </c>
      <c r="J7" s="33">
        <f t="shared" si="0"/>
        <v>4200895333</v>
      </c>
      <c r="K7" s="33">
        <f t="shared" si="0"/>
        <v>103828000</v>
      </c>
      <c r="L7" s="34">
        <f>IFERROR(G7/E7,0)*100</f>
        <v>59.120758971806083</v>
      </c>
      <c r="M7" s="35">
        <f>IFERROR(G7/F7,0)*100</f>
        <v>47.945287823408663</v>
      </c>
      <c r="O7" s="95" t="s">
        <v>98</v>
      </c>
    </row>
    <row r="8" spans="2:15" s="36" customFormat="1" ht="20.100000000000001" customHeight="1" x14ac:dyDescent="0.15">
      <c r="B8" s="37" t="s">
        <v>99</v>
      </c>
      <c r="C8" s="38"/>
      <c r="D8" s="38"/>
      <c r="E8" s="39">
        <f t="shared" ref="E8:K8" si="1">E9+E12+E22+E28+E34+E36</f>
        <v>3726946000</v>
      </c>
      <c r="F8" s="39">
        <f t="shared" si="1"/>
        <v>1932065091</v>
      </c>
      <c r="G8" s="39">
        <f t="shared" si="1"/>
        <v>1689917551</v>
      </c>
      <c r="H8" s="39">
        <f t="shared" si="1"/>
        <v>0</v>
      </c>
      <c r="I8" s="39">
        <f t="shared" si="1"/>
        <v>242147540</v>
      </c>
      <c r="J8" s="39">
        <f t="shared" si="1"/>
        <v>242147540</v>
      </c>
      <c r="K8" s="39">
        <f t="shared" si="1"/>
        <v>0</v>
      </c>
      <c r="L8" s="96">
        <f t="shared" ref="L8:L75" si="2">IFERROR(G8/E8,0)*100</f>
        <v>45.343226089135719</v>
      </c>
      <c r="M8" s="97">
        <f t="shared" ref="M8:M75" si="3">IFERROR(G8/F8,0)*100</f>
        <v>87.466905689255583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100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101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102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103</v>
      </c>
      <c r="C12" s="42"/>
      <c r="D12" s="42"/>
      <c r="E12" s="43">
        <f>SUM(E13:E21)</f>
        <v>2802000000</v>
      </c>
      <c r="F12" s="43">
        <f t="shared" ref="F12:K12" si="7">SUM(F13:F21)</f>
        <v>1597122058</v>
      </c>
      <c r="G12" s="43">
        <f t="shared" si="7"/>
        <v>1581643518</v>
      </c>
      <c r="H12" s="43">
        <f t="shared" si="7"/>
        <v>0</v>
      </c>
      <c r="I12" s="43">
        <f t="shared" si="7"/>
        <v>15478540</v>
      </c>
      <c r="J12" s="43">
        <f t="shared" si="7"/>
        <v>15478540</v>
      </c>
      <c r="K12" s="43">
        <f t="shared" si="7"/>
        <v>0</v>
      </c>
      <c r="L12" s="53">
        <f t="shared" si="2"/>
        <v>56.446949250535326</v>
      </c>
      <c r="M12" s="54">
        <f t="shared" si="3"/>
        <v>99.030848023013149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2800000000</v>
      </c>
      <c r="F20" s="100">
        <v>1597122058</v>
      </c>
      <c r="G20" s="100">
        <v>1581643518</v>
      </c>
      <c r="H20" s="100">
        <v>0</v>
      </c>
      <c r="I20" s="48">
        <f t="shared" si="8"/>
        <v>15478540</v>
      </c>
      <c r="J20" s="48">
        <f t="shared" si="9"/>
        <v>15478540</v>
      </c>
      <c r="K20" s="48"/>
      <c r="L20" s="55">
        <f>IFERROR(G20/E20,0)*100</f>
        <v>56.487268499999999</v>
      </c>
      <c r="M20" s="56">
        <f>IFERROR(G20/F20,0)*100</f>
        <v>99.030848023013149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2000000</v>
      </c>
      <c r="F21" s="100">
        <v>0</v>
      </c>
      <c r="G21" s="100">
        <v>0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0</v>
      </c>
      <c r="M21" s="56">
        <f t="shared" si="3"/>
        <v>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104</v>
      </c>
      <c r="C22" s="42"/>
      <c r="D22" s="42"/>
      <c r="E22" s="43">
        <f>SUM(E23:E27)</f>
        <v>25000000</v>
      </c>
      <c r="F22" s="43">
        <f t="shared" ref="F22:K22" si="10">SUM(F23:F27)</f>
        <v>14182000</v>
      </c>
      <c r="G22" s="43">
        <f t="shared" si="10"/>
        <v>14182000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56.728000000000002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25000000</v>
      </c>
      <c r="F27" s="100">
        <v>14182000</v>
      </c>
      <c r="G27" s="100">
        <v>14182000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56.728000000000002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105</v>
      </c>
      <c r="C28" s="42"/>
      <c r="D28" s="42"/>
      <c r="E28" s="43">
        <f>SUM(E29:E33)</f>
        <v>398000000</v>
      </c>
      <c r="F28" s="43">
        <f t="shared" ref="F28:K28" si="11">SUM(F29:F33)</f>
        <v>22384310</v>
      </c>
      <c r="G28" s="43">
        <f t="shared" si="11"/>
        <v>22384310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5.6241984924623116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/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398000000</v>
      </c>
      <c r="F33" s="100">
        <v>22384310</v>
      </c>
      <c r="G33" s="100">
        <v>22384310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5.6241984924623116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106</v>
      </c>
      <c r="C34" s="42"/>
      <c r="D34" s="42"/>
      <c r="E34" s="104">
        <f>SUM(E35)</f>
        <v>220000000</v>
      </c>
      <c r="F34" s="43">
        <f t="shared" ref="F34:J34" si="12">F35</f>
        <v>226669000</v>
      </c>
      <c r="G34" s="43">
        <f t="shared" si="12"/>
        <v>0</v>
      </c>
      <c r="H34" s="43">
        <f t="shared" si="12"/>
        <v>0</v>
      </c>
      <c r="I34" s="43">
        <f t="shared" si="12"/>
        <v>226669000</v>
      </c>
      <c r="J34" s="43">
        <f t="shared" si="12"/>
        <v>226669000</v>
      </c>
      <c r="K34" s="43">
        <f>K35</f>
        <v>0</v>
      </c>
      <c r="L34" s="53">
        <f t="shared" si="2"/>
        <v>0</v>
      </c>
      <c r="M34" s="54">
        <f t="shared" si="3"/>
        <v>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220000000</v>
      </c>
      <c r="F35" s="100">
        <v>226669000</v>
      </c>
      <c r="G35" s="100">
        <v>0</v>
      </c>
      <c r="H35" s="100">
        <v>0</v>
      </c>
      <c r="I35" s="48">
        <f>F35-G35-H35</f>
        <v>226669000</v>
      </c>
      <c r="J35" s="48">
        <f>I35-K35</f>
        <v>226669000</v>
      </c>
      <c r="K35" s="48"/>
      <c r="L35" s="55">
        <f>IFERROR(G35/E35,0)*100</f>
        <v>0</v>
      </c>
      <c r="M35" s="56">
        <f>IFERROR(G35/F35,0)*100</f>
        <v>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107</v>
      </c>
      <c r="C36" s="42"/>
      <c r="D36" s="42"/>
      <c r="E36" s="43">
        <f>SUM(E37:E39)</f>
        <v>281946000</v>
      </c>
      <c r="F36" s="43">
        <f t="shared" ref="F36:J36" si="13">SUM(F37:F39)</f>
        <v>71707723</v>
      </c>
      <c r="G36" s="43">
        <f t="shared" si="13"/>
        <v>71707723</v>
      </c>
      <c r="H36" s="43">
        <f t="shared" si="13"/>
        <v>0</v>
      </c>
      <c r="I36" s="43">
        <f t="shared" si="13"/>
        <v>0</v>
      </c>
      <c r="J36" s="43">
        <f t="shared" si="13"/>
        <v>0</v>
      </c>
      <c r="K36" s="43">
        <f>SUM(K37:K39)</f>
        <v>0</v>
      </c>
      <c r="L36" s="53">
        <f t="shared" si="2"/>
        <v>25.433140743262893</v>
      </c>
      <c r="M36" s="54">
        <f t="shared" si="3"/>
        <v>100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f>42500000+121696000</f>
        <v>164196000</v>
      </c>
      <c r="F37" s="100">
        <v>33934940</v>
      </c>
      <c r="G37" s="100">
        <v>33934940</v>
      </c>
      <c r="H37" s="100">
        <v>0</v>
      </c>
      <c r="I37" s="48">
        <f>F37-G37-H37</f>
        <v>0</v>
      </c>
      <c r="J37" s="48">
        <f>I37-K37</f>
        <v>0</v>
      </c>
      <c r="K37" s="48"/>
      <c r="L37" s="55">
        <f>IFERROR(G37/#REF!,0)*100</f>
        <v>0</v>
      </c>
      <c r="M37" s="56">
        <f t="shared" si="3"/>
        <v>100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f>113750000+4000000</f>
        <v>117750000</v>
      </c>
      <c r="F39" s="100">
        <v>37772783</v>
      </c>
      <c r="G39" s="100">
        <v>37772783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32.078796602972396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108</v>
      </c>
      <c r="C40" s="59"/>
      <c r="D40" s="59"/>
      <c r="E40" s="60">
        <f>E41+E46+E48+E52</f>
        <v>59000000</v>
      </c>
      <c r="F40" s="60">
        <f t="shared" ref="F40:K40" si="14">F41+F46+F48+F52</f>
        <v>27038350</v>
      </c>
      <c r="G40" s="60">
        <f t="shared" si="14"/>
        <v>39286080</v>
      </c>
      <c r="H40" s="60">
        <f t="shared" si="14"/>
        <v>0</v>
      </c>
      <c r="I40" s="60">
        <f t="shared" si="14"/>
        <v>-12247730</v>
      </c>
      <c r="J40" s="60">
        <f t="shared" si="14"/>
        <v>-12247730</v>
      </c>
      <c r="K40" s="60">
        <f t="shared" si="14"/>
        <v>0</v>
      </c>
      <c r="L40" s="61">
        <f t="shared" si="2"/>
        <v>66.586576271186431</v>
      </c>
      <c r="M40" s="62">
        <f t="shared" si="3"/>
        <v>145.29762356060928</v>
      </c>
      <c r="O40" s="98">
        <f t="shared" si="6"/>
        <v>0</v>
      </c>
    </row>
    <row r="41" spans="2:15" s="22" customFormat="1" ht="20.100000000000001" customHeight="1" x14ac:dyDescent="0.15">
      <c r="B41" s="41" t="s">
        <v>109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/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110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111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112</v>
      </c>
      <c r="C52" s="42"/>
      <c r="D52" s="42"/>
      <c r="E52" s="43">
        <f t="shared" ref="E52:J52" si="17">SUM(E53:E59)</f>
        <v>59000000</v>
      </c>
      <c r="F52" s="43">
        <f t="shared" si="17"/>
        <v>27038350</v>
      </c>
      <c r="G52" s="43">
        <f t="shared" si="17"/>
        <v>39286080</v>
      </c>
      <c r="H52" s="43">
        <f t="shared" si="17"/>
        <v>0</v>
      </c>
      <c r="I52" s="43">
        <f t="shared" si="17"/>
        <v>-12247730</v>
      </c>
      <c r="J52" s="43">
        <f t="shared" si="17"/>
        <v>-12247730</v>
      </c>
      <c r="K52" s="43">
        <f>SUM(K53:K59)</f>
        <v>0</v>
      </c>
      <c r="L52" s="53">
        <f t="shared" si="2"/>
        <v>66.586576271186431</v>
      </c>
      <c r="M52" s="54">
        <f t="shared" si="3"/>
        <v>145.29762356060928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0</v>
      </c>
      <c r="G55" s="100">
        <v>18355000</v>
      </c>
      <c r="H55" s="100">
        <v>0</v>
      </c>
      <c r="I55" s="48">
        <f>F55-G55-H55</f>
        <v>-18355000</v>
      </c>
      <c r="J55" s="48">
        <f t="shared" si="19"/>
        <v>-18355000</v>
      </c>
      <c r="K55" s="48"/>
      <c r="L55" s="55">
        <f>IFERROR(G55/E55,0)*100</f>
        <v>0</v>
      </c>
      <c r="M55" s="56">
        <f>IFERROR(G55/F55,0)*100</f>
        <v>0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v>59000000</v>
      </c>
      <c r="F59" s="100">
        <v>27038350</v>
      </c>
      <c r="G59" s="100">
        <v>20931080</v>
      </c>
      <c r="H59" s="100">
        <v>0</v>
      </c>
      <c r="I59" s="48">
        <f t="shared" si="18"/>
        <v>6107270</v>
      </c>
      <c r="J59" s="48">
        <f t="shared" si="19"/>
        <v>6107270</v>
      </c>
      <c r="K59" s="48"/>
      <c r="L59" s="55">
        <f t="shared" si="2"/>
        <v>35.476406779661019</v>
      </c>
      <c r="M59" s="56">
        <f t="shared" si="3"/>
        <v>77.412564006309566</v>
      </c>
      <c r="O59" s="98" t="str">
        <f t="shared" si="6"/>
        <v>224-07 그외수입</v>
      </c>
    </row>
    <row r="60" spans="2:15" s="57" customFormat="1" ht="20.100000000000001" customHeight="1" x14ac:dyDescent="0.15">
      <c r="B60" s="58" t="s">
        <v>113</v>
      </c>
      <c r="C60" s="59"/>
      <c r="D60" s="59"/>
      <c r="E60" s="60">
        <f t="shared" ref="E60:J60" si="20">E61+E63+E65+E67+E70+E72+E74</f>
        <v>2320000000</v>
      </c>
      <c r="F60" s="60">
        <f t="shared" si="20"/>
        <v>2342916670</v>
      </c>
      <c r="G60" s="60">
        <f t="shared" si="20"/>
        <v>1747110560</v>
      </c>
      <c r="H60" s="60">
        <f t="shared" si="20"/>
        <v>0</v>
      </c>
      <c r="I60" s="60">
        <f t="shared" si="20"/>
        <v>595806110</v>
      </c>
      <c r="J60" s="60">
        <f t="shared" si="20"/>
        <v>491978110</v>
      </c>
      <c r="K60" s="60">
        <f>K61+K63+K65+K67+K70+K72+K74</f>
        <v>103828000</v>
      </c>
      <c r="L60" s="61">
        <f t="shared" si="2"/>
        <v>75.306489655172413</v>
      </c>
      <c r="M60" s="62">
        <f t="shared" si="3"/>
        <v>74.56989752862188</v>
      </c>
      <c r="O60" s="98">
        <f t="shared" si="6"/>
        <v>0</v>
      </c>
    </row>
    <row r="61" spans="2:15" s="22" customFormat="1" ht="20.100000000000001" customHeight="1" x14ac:dyDescent="0.15">
      <c r="B61" s="41" t="s">
        <v>114</v>
      </c>
      <c r="C61" s="42"/>
      <c r="D61" s="42"/>
      <c r="E61" s="63">
        <f t="shared" ref="E61:J61" si="21">SUM(E62)</f>
        <v>0</v>
      </c>
      <c r="F61" s="63">
        <f t="shared" si="21"/>
        <v>0</v>
      </c>
      <c r="G61" s="63">
        <f t="shared" si="21"/>
        <v>0</v>
      </c>
      <c r="H61" s="63">
        <f t="shared" si="21"/>
        <v>0</v>
      </c>
      <c r="I61" s="63">
        <f t="shared" si="21"/>
        <v>0</v>
      </c>
      <c r="J61" s="63">
        <f t="shared" si="21"/>
        <v>0</v>
      </c>
      <c r="K61" s="63">
        <f>SUM(K62)</f>
        <v>0</v>
      </c>
      <c r="L61" s="53">
        <f t="shared" si="2"/>
        <v>0</v>
      </c>
      <c r="M61" s="54">
        <f t="shared" si="3"/>
        <v>0</v>
      </c>
      <c r="O61" s="98">
        <f t="shared" si="6"/>
        <v>0</v>
      </c>
    </row>
    <row r="62" spans="2:15" s="22" customFormat="1" ht="20.100000000000001" customHeight="1" x14ac:dyDescent="0.15">
      <c r="B62" s="64"/>
      <c r="C62" s="46" t="s">
        <v>115</v>
      </c>
      <c r="D62" s="46"/>
      <c r="E62" s="106">
        <v>0</v>
      </c>
      <c r="F62" s="100">
        <v>0</v>
      </c>
      <c r="G62" s="100">
        <v>0</v>
      </c>
      <c r="H62" s="100">
        <v>0</v>
      </c>
      <c r="I62" s="48">
        <f>F62-G62-H62</f>
        <v>0</v>
      </c>
      <c r="J62" s="48">
        <f>I62-K62</f>
        <v>0</v>
      </c>
      <c r="K62" s="48"/>
      <c r="L62" s="55">
        <f t="shared" si="2"/>
        <v>0</v>
      </c>
      <c r="M62" s="56">
        <f t="shared" si="3"/>
        <v>0</v>
      </c>
      <c r="O62" s="98" t="str">
        <f t="shared" si="6"/>
        <v>231-01 과징금</v>
      </c>
    </row>
    <row r="63" spans="2:15" s="22" customFormat="1" ht="20.100000000000001" customHeight="1" x14ac:dyDescent="0.15">
      <c r="B63" s="41" t="s">
        <v>116</v>
      </c>
      <c r="C63" s="42"/>
      <c r="D63" s="42"/>
      <c r="E63" s="65">
        <f t="shared" ref="E63:J63" si="22">E64</f>
        <v>0</v>
      </c>
      <c r="F63" s="65">
        <f t="shared" si="22"/>
        <v>0</v>
      </c>
      <c r="G63" s="65">
        <f t="shared" si="22"/>
        <v>0</v>
      </c>
      <c r="H63" s="65">
        <f t="shared" si="22"/>
        <v>0</v>
      </c>
      <c r="I63" s="65">
        <f t="shared" si="22"/>
        <v>0</v>
      </c>
      <c r="J63" s="65">
        <f t="shared" si="22"/>
        <v>0</v>
      </c>
      <c r="K63" s="65">
        <f>K64</f>
        <v>0</v>
      </c>
      <c r="L63" s="66">
        <f t="shared" si="2"/>
        <v>0</v>
      </c>
      <c r="M63" s="67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117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>IFERROR(G64/E64,0)*100</f>
        <v>0</v>
      </c>
      <c r="M64" s="56">
        <f>IFERROR(G64/F64,0)*100</f>
        <v>0</v>
      </c>
      <c r="O64" s="98" t="str">
        <f t="shared" si="6"/>
        <v>232-01 이행강제금</v>
      </c>
    </row>
    <row r="65" spans="2:15" s="22" customFormat="1" ht="20.100000000000001" customHeight="1" x14ac:dyDescent="0.15">
      <c r="B65" s="41" t="s">
        <v>118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119</v>
      </c>
      <c r="D66" s="46"/>
      <c r="E66" s="106"/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 t="shared" si="2"/>
        <v>0</v>
      </c>
      <c r="M66" s="56">
        <f t="shared" si="3"/>
        <v>0</v>
      </c>
      <c r="O66" s="98" t="str">
        <f t="shared" si="6"/>
        <v>233-01 변상금</v>
      </c>
    </row>
    <row r="67" spans="2:15" s="22" customFormat="1" ht="20.100000000000001" customHeight="1" x14ac:dyDescent="0.15">
      <c r="B67" s="41" t="s">
        <v>120</v>
      </c>
      <c r="C67" s="42"/>
      <c r="D67" s="42"/>
      <c r="E67" s="68">
        <f t="shared" ref="E67:J67" si="24">SUM(E68:E69)</f>
        <v>2320000000</v>
      </c>
      <c r="F67" s="68">
        <f t="shared" si="24"/>
        <v>2263607940</v>
      </c>
      <c r="G67" s="68">
        <f t="shared" si="24"/>
        <v>1720958090</v>
      </c>
      <c r="H67" s="68">
        <f t="shared" si="24"/>
        <v>0</v>
      </c>
      <c r="I67" s="68">
        <f t="shared" si="24"/>
        <v>542649850</v>
      </c>
      <c r="J67" s="68">
        <f t="shared" si="24"/>
        <v>438821850</v>
      </c>
      <c r="K67" s="68">
        <f>SUM(K68:K69)</f>
        <v>103828000</v>
      </c>
      <c r="L67" s="66">
        <f t="shared" si="2"/>
        <v>74.179228017241385</v>
      </c>
      <c r="M67" s="67">
        <f t="shared" si="3"/>
        <v>76.027215649367264</v>
      </c>
      <c r="O67" s="98">
        <f t="shared" si="6"/>
        <v>0</v>
      </c>
    </row>
    <row r="68" spans="2:15" s="22" customFormat="1" ht="20.100000000000001" customHeight="1" x14ac:dyDescent="0.15">
      <c r="B68" s="45"/>
      <c r="C68" s="46" t="s">
        <v>82</v>
      </c>
      <c r="D68" s="46"/>
      <c r="E68" s="107">
        <v>2320000000</v>
      </c>
      <c r="F68" s="100">
        <v>2263607940</v>
      </c>
      <c r="G68" s="100">
        <v>1720958090</v>
      </c>
      <c r="H68" s="100">
        <v>0</v>
      </c>
      <c r="I68" s="48">
        <f>F68-G68-H68</f>
        <v>542649850</v>
      </c>
      <c r="J68" s="48">
        <f>I68-K68</f>
        <v>438821850</v>
      </c>
      <c r="K68" s="48">
        <v>103828000</v>
      </c>
      <c r="L68" s="69">
        <f t="shared" si="2"/>
        <v>74.179228017241385</v>
      </c>
      <c r="M68" s="70">
        <f t="shared" si="3"/>
        <v>76.027215649367264</v>
      </c>
      <c r="O68" s="98" t="str">
        <f t="shared" si="6"/>
        <v>234-01 차량관련과태료</v>
      </c>
    </row>
    <row r="69" spans="2:15" s="22" customFormat="1" ht="20.100000000000001" customHeight="1" x14ac:dyDescent="0.15">
      <c r="B69" s="50"/>
      <c r="C69" s="46" t="s">
        <v>83</v>
      </c>
      <c r="D69" s="46"/>
      <c r="E69" s="107">
        <v>0</v>
      </c>
      <c r="F69" s="100">
        <v>0</v>
      </c>
      <c r="G69" s="100">
        <v>0</v>
      </c>
      <c r="H69" s="100">
        <v>0</v>
      </c>
      <c r="I69" s="48">
        <f>F69-G69-H69</f>
        <v>0</v>
      </c>
      <c r="J69" s="48">
        <f>I69-K69</f>
        <v>0</v>
      </c>
      <c r="K69" s="48"/>
      <c r="L69" s="69">
        <f t="shared" si="2"/>
        <v>0</v>
      </c>
      <c r="M69" s="70">
        <f t="shared" si="3"/>
        <v>0</v>
      </c>
      <c r="O69" s="98" t="str">
        <f t="shared" si="6"/>
        <v>234-02 기타과태료</v>
      </c>
    </row>
    <row r="70" spans="2:15" s="22" customFormat="1" ht="20.100000000000001" customHeight="1" x14ac:dyDescent="0.15">
      <c r="B70" s="41" t="s">
        <v>121</v>
      </c>
      <c r="C70" s="42"/>
      <c r="D70" s="42"/>
      <c r="E70" s="65">
        <f t="shared" ref="E70:J70" si="25">E71</f>
        <v>0</v>
      </c>
      <c r="F70" s="65">
        <f t="shared" si="25"/>
        <v>79308730</v>
      </c>
      <c r="G70" s="65">
        <f t="shared" si="25"/>
        <v>26152470</v>
      </c>
      <c r="H70" s="65">
        <f t="shared" si="25"/>
        <v>0</v>
      </c>
      <c r="I70" s="65">
        <f t="shared" si="25"/>
        <v>53156260</v>
      </c>
      <c r="J70" s="65">
        <f t="shared" si="25"/>
        <v>53156260</v>
      </c>
      <c r="K70" s="65">
        <f>K71</f>
        <v>0</v>
      </c>
      <c r="L70" s="66">
        <f t="shared" si="2"/>
        <v>0</v>
      </c>
      <c r="M70" s="67">
        <f t="shared" si="3"/>
        <v>32.975524888621969</v>
      </c>
      <c r="O70" s="98">
        <f t="shared" si="6"/>
        <v>0</v>
      </c>
    </row>
    <row r="71" spans="2:15" s="22" customFormat="1" ht="20.100000000000001" customHeight="1" x14ac:dyDescent="0.15">
      <c r="B71" s="64"/>
      <c r="C71" s="46" t="s">
        <v>85</v>
      </c>
      <c r="D71" s="46"/>
      <c r="E71" s="106">
        <v>0</v>
      </c>
      <c r="F71" s="100">
        <v>79308730</v>
      </c>
      <c r="G71" s="100">
        <v>26152470</v>
      </c>
      <c r="H71" s="100">
        <v>0</v>
      </c>
      <c r="I71" s="48">
        <f>F71-G71-H71</f>
        <v>53156260</v>
      </c>
      <c r="J71" s="48">
        <f>I71-K71</f>
        <v>53156260</v>
      </c>
      <c r="K71" s="48"/>
      <c r="L71" s="55">
        <f>IFERROR(G71/E71,0)*100</f>
        <v>0</v>
      </c>
      <c r="M71" s="56">
        <f>IFERROR(G71/F71,0)*100</f>
        <v>32.975524888621969</v>
      </c>
      <c r="O71" s="98" t="str">
        <f t="shared" si="6"/>
        <v>235-01 부정이익환수금</v>
      </c>
    </row>
    <row r="72" spans="2:15" s="22" customFormat="1" ht="20.100000000000001" customHeight="1" x14ac:dyDescent="0.15">
      <c r="B72" s="71" t="s">
        <v>122</v>
      </c>
      <c r="C72" s="72"/>
      <c r="D72" s="72"/>
      <c r="E72" s="65">
        <f t="shared" ref="E72:K74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 t="shared" si="26"/>
        <v>0</v>
      </c>
      <c r="L72" s="66">
        <f>IFERROR(G72/E72,0)*100</f>
        <v>0</v>
      </c>
      <c r="M72" s="67">
        <f>IFERROR(G72/F72,0)*100</f>
        <v>0</v>
      </c>
      <c r="O72" s="98">
        <f t="shared" si="6"/>
        <v>0</v>
      </c>
    </row>
    <row r="73" spans="2:15" s="22" customFormat="1" ht="20.100000000000001" customHeight="1" x14ac:dyDescent="0.15">
      <c r="B73" s="45"/>
      <c r="C73" s="73" t="s">
        <v>87</v>
      </c>
      <c r="D73" s="73"/>
      <c r="E73" s="108"/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>
        <v>0</v>
      </c>
      <c r="L73" s="74">
        <f>IFERROR(G73/E73,0)*100</f>
        <v>0</v>
      </c>
      <c r="M73" s="75">
        <f>IFERROR(G73/F73,0)*100</f>
        <v>0</v>
      </c>
      <c r="O73" s="98" t="str">
        <f t="shared" si="6"/>
        <v>236-01 부담금</v>
      </c>
    </row>
    <row r="74" spans="2:15" s="22" customFormat="1" ht="20.100000000000001" customHeight="1" x14ac:dyDescent="0.15">
      <c r="B74" s="71" t="s">
        <v>123</v>
      </c>
      <c r="C74" s="72"/>
      <c r="D74" s="72"/>
      <c r="E74" s="65">
        <f t="shared" ref="E74:J74" si="27">E75</f>
        <v>0</v>
      </c>
      <c r="F74" s="65">
        <f t="shared" si="27"/>
        <v>0</v>
      </c>
      <c r="G74" s="65">
        <f t="shared" si="27"/>
        <v>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6"/>
        <v>0</v>
      </c>
      <c r="L74" s="66">
        <f t="shared" si="2"/>
        <v>0</v>
      </c>
      <c r="M74" s="67">
        <f t="shared" si="3"/>
        <v>0</v>
      </c>
      <c r="O74" s="98">
        <f t="shared" si="6"/>
        <v>0</v>
      </c>
    </row>
    <row r="75" spans="2:15" s="22" customFormat="1" ht="20.100000000000001" customHeight="1" x14ac:dyDescent="0.15">
      <c r="B75" s="64"/>
      <c r="C75" s="46" t="s">
        <v>89</v>
      </c>
      <c r="D75" s="46"/>
      <c r="E75" s="106">
        <v>0</v>
      </c>
      <c r="F75" s="100">
        <v>0</v>
      </c>
      <c r="G75" s="100">
        <v>0</v>
      </c>
      <c r="H75" s="100">
        <v>0</v>
      </c>
      <c r="I75" s="48">
        <f>F75-G75-H75</f>
        <v>0</v>
      </c>
      <c r="J75" s="48">
        <f>I75-K75</f>
        <v>0</v>
      </c>
      <c r="K75" s="48"/>
      <c r="L75" s="55">
        <f t="shared" si="2"/>
        <v>0</v>
      </c>
      <c r="M75" s="56">
        <f t="shared" si="3"/>
        <v>0</v>
      </c>
      <c r="O75" s="98" t="str">
        <f t="shared" ref="O75:O95" si="28">C75</f>
        <v>237-01 범칙금</v>
      </c>
    </row>
    <row r="76" spans="2:15" s="57" customFormat="1" ht="20.100000000000001" customHeight="1" x14ac:dyDescent="0.15">
      <c r="B76" s="109" t="s">
        <v>90</v>
      </c>
      <c r="C76" s="110"/>
      <c r="D76" s="110"/>
      <c r="E76" s="39">
        <f>E77</f>
        <v>740000000</v>
      </c>
      <c r="F76" s="39">
        <f t="shared" ref="F76:K76" si="29">F77</f>
        <v>4139633736</v>
      </c>
      <c r="G76" s="39">
        <f t="shared" si="29"/>
        <v>571061043</v>
      </c>
      <c r="H76" s="39">
        <f t="shared" si="29"/>
        <v>89555280</v>
      </c>
      <c r="I76" s="39">
        <f t="shared" si="29"/>
        <v>3479017413</v>
      </c>
      <c r="J76" s="39">
        <f t="shared" si="29"/>
        <v>3479017413</v>
      </c>
      <c r="K76" s="39">
        <f t="shared" si="29"/>
        <v>0</v>
      </c>
      <c r="L76" s="96">
        <f t="shared" ref="L76" si="30">IFERROR(G76/E76,0)*100</f>
        <v>77.170411216216223</v>
      </c>
      <c r="M76" s="97">
        <f t="shared" ref="M76" si="31">IFERROR(G76/F76,0)*100</f>
        <v>13.794965434594186</v>
      </c>
      <c r="O76" s="98">
        <f t="shared" si="28"/>
        <v>0</v>
      </c>
    </row>
    <row r="77" spans="2:15" s="22" customFormat="1" ht="20.100000000000001" customHeight="1" x14ac:dyDescent="0.15">
      <c r="B77" s="41" t="s">
        <v>90</v>
      </c>
      <c r="C77" s="42"/>
      <c r="D77" s="42"/>
      <c r="E77" s="63">
        <f t="shared" ref="E77:J77" si="32">E78</f>
        <v>740000000</v>
      </c>
      <c r="F77" s="63">
        <f t="shared" si="32"/>
        <v>4139633736</v>
      </c>
      <c r="G77" s="63">
        <f t="shared" si="32"/>
        <v>571061043</v>
      </c>
      <c r="H77" s="63">
        <f t="shared" si="32"/>
        <v>89555280</v>
      </c>
      <c r="I77" s="63">
        <f t="shared" si="32"/>
        <v>3479017413</v>
      </c>
      <c r="J77" s="63">
        <f t="shared" si="32"/>
        <v>3479017413</v>
      </c>
      <c r="K77" s="63">
        <f>K78</f>
        <v>0</v>
      </c>
      <c r="L77" s="53">
        <f>IFERROR(G77/E77,0)*100</f>
        <v>77.170411216216223</v>
      </c>
      <c r="M77" s="54">
        <f>IFERROR(G77/F77,0)*100</f>
        <v>13.794965434594186</v>
      </c>
      <c r="O77" s="98">
        <f>C77</f>
        <v>0</v>
      </c>
    </row>
    <row r="78" spans="2:15" s="22" customFormat="1" ht="20.100000000000001" customHeight="1" thickBot="1" x14ac:dyDescent="0.2">
      <c r="B78" s="77"/>
      <c r="C78" s="78" t="s">
        <v>91</v>
      </c>
      <c r="D78" s="78"/>
      <c r="E78" s="111">
        <v>740000000</v>
      </c>
      <c r="F78" s="112">
        <v>4139633736</v>
      </c>
      <c r="G78" s="112">
        <v>571061043</v>
      </c>
      <c r="H78" s="112">
        <v>89555280</v>
      </c>
      <c r="I78" s="80">
        <f>F78-G78-H78</f>
        <v>3479017413</v>
      </c>
      <c r="J78" s="80">
        <f>I78-K78</f>
        <v>3479017413</v>
      </c>
      <c r="K78" s="80"/>
      <c r="L78" s="81">
        <f>IFERROR(G78/E78,0)*100</f>
        <v>77.170411216216223</v>
      </c>
      <c r="M78" s="82">
        <f>IFERROR(G78/F78,0)*100</f>
        <v>13.794965434594186</v>
      </c>
      <c r="O78" s="98" t="str">
        <f>C78</f>
        <v>241-01 지난연도 수입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  <row r="93" spans="15:15" x14ac:dyDescent="0.15">
      <c r="O93" s="98">
        <f t="shared" si="28"/>
        <v>0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2026-08-11T06:02:17Z</dcterms:created>
  <dcterms:modified xsi:type="dcterms:W3CDTF">2026-08-11T06:02:18Z</dcterms:modified>
</cp:coreProperties>
</file>