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725" yWindow="2160" windowWidth="14115" windowHeight="7335" tabRatio="599"/>
  </bookViews>
  <sheets>
    <sheet name="3-1.업체별수거량증감" sheetId="79" r:id="rId1"/>
    <sheet name="3-2.업체별대행료증감 " sheetId="84" r:id="rId2"/>
  </sheets>
  <definedNames>
    <definedName name="DATA">#REF!,#REF!,#REF!,#REF!,#REF!,#REF!,#REF!,#REF!,#REF!,#REF!,#REF!,#REF!,#REF!,#REF!,#REF!</definedName>
    <definedName name="_xlnm.Print_Area" localSheetId="1">'3-2.업체별대행료증감 '!$B$1:$AA$46</definedName>
  </definedNames>
  <calcPr calcId="152511"/>
</workbook>
</file>

<file path=xl/calcChain.xml><?xml version="1.0" encoding="utf-8"?>
<calcChain xmlns="http://schemas.openxmlformats.org/spreadsheetml/2006/main">
  <c r="W19" i="79" l="1"/>
  <c r="I7" i="79" l="1"/>
  <c r="D32" i="79" l="1"/>
  <c r="D29" i="84" l="1"/>
  <c r="D29" i="79"/>
  <c r="F12" i="84" l="1"/>
  <c r="F13" i="84"/>
  <c r="F14" i="84"/>
  <c r="F15" i="84"/>
  <c r="F16" i="84"/>
  <c r="F17" i="84"/>
  <c r="F18" i="84"/>
  <c r="F19" i="84"/>
  <c r="F20" i="84"/>
  <c r="F21" i="84"/>
  <c r="F22" i="84"/>
  <c r="F23" i="84"/>
  <c r="F24" i="84"/>
  <c r="F25" i="84"/>
  <c r="F26" i="84"/>
  <c r="F27" i="84"/>
  <c r="F28" i="84"/>
  <c r="F29" i="84"/>
  <c r="F30" i="84"/>
  <c r="F31" i="84"/>
  <c r="F32" i="84"/>
  <c r="F33" i="84"/>
  <c r="F34" i="84"/>
  <c r="F35" i="84"/>
  <c r="F36" i="84"/>
  <c r="F37" i="84"/>
  <c r="F38" i="84"/>
  <c r="F39" i="84"/>
  <c r="F40" i="84"/>
  <c r="F41" i="84"/>
  <c r="F42" i="84"/>
  <c r="F43" i="84"/>
  <c r="F44" i="84"/>
  <c r="F45" i="84"/>
  <c r="F46" i="84"/>
  <c r="F11" i="84"/>
  <c r="M10" i="79" l="1"/>
  <c r="AA10" i="79" l="1"/>
  <c r="Y10" i="79"/>
  <c r="AA9" i="79"/>
  <c r="Y9" i="79"/>
  <c r="AA8" i="79"/>
  <c r="Y8" i="79"/>
  <c r="X10" i="79"/>
  <c r="V10" i="79"/>
  <c r="X9" i="79"/>
  <c r="V9" i="79"/>
  <c r="X8" i="79"/>
  <c r="V8" i="79"/>
  <c r="U10" i="79"/>
  <c r="S10" i="79"/>
  <c r="U9" i="79"/>
  <c r="S9" i="79"/>
  <c r="U8" i="79"/>
  <c r="S8" i="79"/>
  <c r="R10" i="79"/>
  <c r="P10" i="79"/>
  <c r="R9" i="79"/>
  <c r="P9" i="79"/>
  <c r="R8" i="79"/>
  <c r="P8" i="79"/>
  <c r="O10" i="79"/>
  <c r="N10" i="79" s="1"/>
  <c r="O9" i="79"/>
  <c r="M9" i="79"/>
  <c r="O8" i="79"/>
  <c r="M8" i="79"/>
  <c r="L10" i="79"/>
  <c r="J10" i="79"/>
  <c r="L9" i="79"/>
  <c r="J9" i="79"/>
  <c r="L8" i="79"/>
  <c r="J8" i="79"/>
  <c r="I10" i="79"/>
  <c r="G10" i="79"/>
  <c r="I9" i="79"/>
  <c r="G9" i="79"/>
  <c r="I8" i="79"/>
  <c r="G8" i="79"/>
  <c r="Z8" i="79" l="1"/>
  <c r="K9" i="79"/>
  <c r="Z9" i="79"/>
  <c r="W10" i="79"/>
  <c r="T9" i="79"/>
  <c r="T8" i="79"/>
  <c r="T10" i="79"/>
  <c r="Q8" i="79"/>
  <c r="Q10" i="79"/>
  <c r="Q9" i="79"/>
  <c r="N9" i="79"/>
  <c r="N8" i="79"/>
  <c r="K8" i="79"/>
  <c r="K10" i="79"/>
  <c r="H9" i="79"/>
  <c r="H8" i="79"/>
  <c r="H10" i="79"/>
  <c r="W8" i="79"/>
  <c r="Z10" i="79"/>
  <c r="W9" i="79"/>
  <c r="W44" i="84" l="1"/>
  <c r="D26" i="79" l="1"/>
  <c r="D23" i="84" l="1"/>
  <c r="D24" i="84"/>
  <c r="D25" i="84"/>
  <c r="D23" i="79" l="1"/>
  <c r="D20" i="79"/>
  <c r="D21" i="79"/>
  <c r="D22" i="79"/>
  <c r="AA7" i="79" l="1"/>
  <c r="D43" i="79"/>
  <c r="D18" i="79"/>
  <c r="D15" i="79"/>
  <c r="D15" i="84"/>
  <c r="D12" i="79"/>
  <c r="AA10" i="84"/>
  <c r="X10" i="84"/>
  <c r="X9" i="84"/>
  <c r="F9" i="84" s="1"/>
  <c r="X8" i="84"/>
  <c r="U10" i="84"/>
  <c r="U9" i="84"/>
  <c r="U8" i="84"/>
  <c r="R10" i="84"/>
  <c r="R9" i="84"/>
  <c r="R8" i="84"/>
  <c r="O10" i="84"/>
  <c r="O9" i="84"/>
  <c r="O8" i="84"/>
  <c r="L10" i="84"/>
  <c r="L9" i="84"/>
  <c r="L8" i="84"/>
  <c r="I10" i="84"/>
  <c r="I9" i="84"/>
  <c r="I8" i="84"/>
  <c r="D46" i="79"/>
  <c r="D45" i="79"/>
  <c r="D42" i="79"/>
  <c r="D40" i="79"/>
  <c r="D36" i="79"/>
  <c r="K36" i="79"/>
  <c r="D33" i="79"/>
  <c r="D30" i="79"/>
  <c r="Z31" i="79"/>
  <c r="W31" i="79"/>
  <c r="T31" i="79"/>
  <c r="Q31" i="79"/>
  <c r="N31" i="79"/>
  <c r="K31" i="79"/>
  <c r="H31" i="79"/>
  <c r="F31" i="79"/>
  <c r="D31" i="79"/>
  <c r="W30" i="79"/>
  <c r="T30" i="79"/>
  <c r="Q30" i="79"/>
  <c r="N30" i="79"/>
  <c r="K30" i="79"/>
  <c r="H30" i="79"/>
  <c r="F30" i="79"/>
  <c r="W29" i="79"/>
  <c r="T29" i="79"/>
  <c r="Q29" i="79"/>
  <c r="N29" i="79"/>
  <c r="K29" i="79"/>
  <c r="H29" i="79"/>
  <c r="F29" i="79"/>
  <c r="D24" i="79"/>
  <c r="Y10" i="84"/>
  <c r="Y7" i="84" s="1"/>
  <c r="V10" i="84"/>
  <c r="V9" i="84"/>
  <c r="V8" i="84"/>
  <c r="S10" i="84"/>
  <c r="S9" i="84"/>
  <c r="S8" i="84"/>
  <c r="P10" i="84"/>
  <c r="P9" i="84"/>
  <c r="P8" i="84"/>
  <c r="M10" i="84"/>
  <c r="M9" i="84"/>
  <c r="M8" i="84"/>
  <c r="J10" i="84"/>
  <c r="J9" i="84"/>
  <c r="J8" i="84"/>
  <c r="G10" i="84"/>
  <c r="G9" i="84"/>
  <c r="G8" i="84"/>
  <c r="Y7" i="79"/>
  <c r="D11" i="84"/>
  <c r="H11" i="84"/>
  <c r="K11" i="84"/>
  <c r="N11" i="84"/>
  <c r="Q11" i="84"/>
  <c r="T11" i="84"/>
  <c r="W11" i="84"/>
  <c r="D12" i="84"/>
  <c r="H12" i="84"/>
  <c r="K12" i="84"/>
  <c r="N12" i="84"/>
  <c r="Q12" i="84"/>
  <c r="T12" i="84"/>
  <c r="W12" i="84"/>
  <c r="D13" i="84"/>
  <c r="H13" i="84"/>
  <c r="K13" i="84"/>
  <c r="N13" i="84"/>
  <c r="Q13" i="84"/>
  <c r="T13" i="84"/>
  <c r="W13" i="84"/>
  <c r="Z13" i="84"/>
  <c r="D14" i="84"/>
  <c r="H14" i="84"/>
  <c r="K14" i="84"/>
  <c r="N14" i="84"/>
  <c r="Q14" i="84"/>
  <c r="T14" i="84"/>
  <c r="W14" i="84"/>
  <c r="H15" i="84"/>
  <c r="K15" i="84"/>
  <c r="N15" i="84"/>
  <c r="Q15" i="84"/>
  <c r="T15" i="84"/>
  <c r="W15" i="84"/>
  <c r="D16" i="84"/>
  <c r="H16" i="84"/>
  <c r="K16" i="84"/>
  <c r="N16" i="84"/>
  <c r="Q16" i="84"/>
  <c r="T16" i="84"/>
  <c r="W16" i="84"/>
  <c r="Z16" i="84"/>
  <c r="D17" i="84"/>
  <c r="H17" i="84"/>
  <c r="K17" i="84"/>
  <c r="N17" i="84"/>
  <c r="Q17" i="84"/>
  <c r="T17" i="84"/>
  <c r="W17" i="84"/>
  <c r="D18" i="84"/>
  <c r="H18" i="84"/>
  <c r="K18" i="84"/>
  <c r="N18" i="84"/>
  <c r="Q18" i="84"/>
  <c r="T18" i="84"/>
  <c r="W18" i="84"/>
  <c r="D19" i="84"/>
  <c r="H19" i="84"/>
  <c r="K19" i="84"/>
  <c r="N19" i="84"/>
  <c r="Q19" i="84"/>
  <c r="T19" i="84"/>
  <c r="W19" i="84"/>
  <c r="Z19" i="84"/>
  <c r="D20" i="84"/>
  <c r="H20" i="84"/>
  <c r="K20" i="84"/>
  <c r="N20" i="84"/>
  <c r="Q20" i="84"/>
  <c r="T20" i="84"/>
  <c r="W20" i="84"/>
  <c r="D21" i="84"/>
  <c r="H21" i="84"/>
  <c r="K21" i="84"/>
  <c r="N21" i="84"/>
  <c r="Q21" i="84"/>
  <c r="T21" i="84"/>
  <c r="W21" i="84"/>
  <c r="D22" i="84"/>
  <c r="H22" i="84"/>
  <c r="K22" i="84"/>
  <c r="N22" i="84"/>
  <c r="Q22" i="84"/>
  <c r="T22" i="84"/>
  <c r="W22" i="84"/>
  <c r="Z22" i="84"/>
  <c r="E23" i="84"/>
  <c r="H23" i="84"/>
  <c r="K23" i="84"/>
  <c r="N23" i="84"/>
  <c r="Q23" i="84"/>
  <c r="T23" i="84"/>
  <c r="W23" i="84"/>
  <c r="E24" i="84"/>
  <c r="H24" i="84"/>
  <c r="K24" i="84"/>
  <c r="N24" i="84"/>
  <c r="Q24" i="84"/>
  <c r="T24" i="84"/>
  <c r="W24" i="84"/>
  <c r="E25" i="84"/>
  <c r="H25" i="84"/>
  <c r="K25" i="84"/>
  <c r="N25" i="84"/>
  <c r="Q25" i="84"/>
  <c r="T25" i="84"/>
  <c r="W25" i="84"/>
  <c r="Z25" i="84"/>
  <c r="D26" i="84"/>
  <c r="H26" i="84"/>
  <c r="K26" i="84"/>
  <c r="N26" i="84"/>
  <c r="Q26" i="84"/>
  <c r="T26" i="84"/>
  <c r="W26" i="84"/>
  <c r="D27" i="84"/>
  <c r="H27" i="84"/>
  <c r="K27" i="84"/>
  <c r="N27" i="84"/>
  <c r="Q27" i="84"/>
  <c r="T27" i="84"/>
  <c r="W27" i="84"/>
  <c r="D28" i="84"/>
  <c r="H28" i="84"/>
  <c r="K28" i="84"/>
  <c r="N28" i="84"/>
  <c r="Q28" i="84"/>
  <c r="T28" i="84"/>
  <c r="W28" i="84"/>
  <c r="Z28" i="84"/>
  <c r="H29" i="84"/>
  <c r="K29" i="84"/>
  <c r="N29" i="84"/>
  <c r="Q29" i="84"/>
  <c r="T29" i="84"/>
  <c r="W29" i="84"/>
  <c r="D30" i="84"/>
  <c r="H30" i="84"/>
  <c r="K30" i="84"/>
  <c r="N30" i="84"/>
  <c r="Q30" i="84"/>
  <c r="T30" i="84"/>
  <c r="W30" i="84"/>
  <c r="D31" i="84"/>
  <c r="H31" i="84"/>
  <c r="K31" i="84"/>
  <c r="N31" i="84"/>
  <c r="Q31" i="84"/>
  <c r="T31" i="84"/>
  <c r="W31" i="84"/>
  <c r="Z31" i="84"/>
  <c r="D32" i="84"/>
  <c r="H32" i="84"/>
  <c r="K32" i="84"/>
  <c r="N32" i="84"/>
  <c r="Q32" i="84"/>
  <c r="T32" i="84"/>
  <c r="W32" i="84"/>
  <c r="D33" i="84"/>
  <c r="H33" i="84"/>
  <c r="K33" i="84"/>
  <c r="N33" i="84"/>
  <c r="Q33" i="84"/>
  <c r="T33" i="84"/>
  <c r="W33" i="84"/>
  <c r="D34" i="84"/>
  <c r="H34" i="84"/>
  <c r="K34" i="84"/>
  <c r="N34" i="84"/>
  <c r="Q34" i="84"/>
  <c r="T34" i="84"/>
  <c r="W34" i="84"/>
  <c r="Z34" i="84"/>
  <c r="D35" i="84"/>
  <c r="H35" i="84"/>
  <c r="K35" i="84"/>
  <c r="N35" i="84"/>
  <c r="Q35" i="84"/>
  <c r="T35" i="84"/>
  <c r="W35" i="84"/>
  <c r="D36" i="84"/>
  <c r="H36" i="84"/>
  <c r="K36" i="84"/>
  <c r="N36" i="84"/>
  <c r="Q36" i="84"/>
  <c r="T36" i="84"/>
  <c r="W36" i="84"/>
  <c r="D37" i="84"/>
  <c r="H37" i="84"/>
  <c r="K37" i="84"/>
  <c r="N37" i="84"/>
  <c r="Q37" i="84"/>
  <c r="T37" i="84"/>
  <c r="W37" i="84"/>
  <c r="Z37" i="84"/>
  <c r="D38" i="84"/>
  <c r="H38" i="84"/>
  <c r="K38" i="84"/>
  <c r="N38" i="84"/>
  <c r="Q38" i="84"/>
  <c r="T38" i="84"/>
  <c r="W38" i="84"/>
  <c r="D39" i="84"/>
  <c r="H39" i="84"/>
  <c r="K39" i="84"/>
  <c r="N39" i="84"/>
  <c r="Q39" i="84"/>
  <c r="T39" i="84"/>
  <c r="W39" i="84"/>
  <c r="D40" i="84"/>
  <c r="H40" i="84"/>
  <c r="K40" i="84"/>
  <c r="N40" i="84"/>
  <c r="Q40" i="84"/>
  <c r="T40" i="84"/>
  <c r="W40" i="84"/>
  <c r="Z40" i="84"/>
  <c r="D41" i="84"/>
  <c r="H41" i="84"/>
  <c r="K41" i="84"/>
  <c r="N41" i="84"/>
  <c r="Q41" i="84"/>
  <c r="T41" i="84"/>
  <c r="W41" i="84"/>
  <c r="D42" i="84"/>
  <c r="H42" i="84"/>
  <c r="K42" i="84"/>
  <c r="N42" i="84"/>
  <c r="Q42" i="84"/>
  <c r="T42" i="84"/>
  <c r="W42" i="84"/>
  <c r="D43" i="84"/>
  <c r="H43" i="84"/>
  <c r="K43" i="84"/>
  <c r="N43" i="84"/>
  <c r="Q43" i="84"/>
  <c r="T43" i="84"/>
  <c r="W43" i="84"/>
  <c r="Z43" i="84"/>
  <c r="D44" i="84"/>
  <c r="H44" i="84"/>
  <c r="K44" i="84"/>
  <c r="N44" i="84"/>
  <c r="Q44" i="84"/>
  <c r="T44" i="84"/>
  <c r="D45" i="84"/>
  <c r="H45" i="84"/>
  <c r="K45" i="84"/>
  <c r="N45" i="84"/>
  <c r="Q45" i="84"/>
  <c r="T45" i="84"/>
  <c r="W45" i="84"/>
  <c r="D46" i="84"/>
  <c r="H46" i="84"/>
  <c r="K46" i="84"/>
  <c r="N46" i="84"/>
  <c r="Q46" i="84"/>
  <c r="T46" i="84"/>
  <c r="W46" i="84"/>
  <c r="Z46" i="84"/>
  <c r="D11" i="79"/>
  <c r="F11" i="79"/>
  <c r="H11" i="79"/>
  <c r="K11" i="79"/>
  <c r="N11" i="79"/>
  <c r="Q11" i="79"/>
  <c r="T11" i="79"/>
  <c r="W11" i="79"/>
  <c r="F12" i="79"/>
  <c r="H12" i="79"/>
  <c r="K12" i="79"/>
  <c r="N12" i="79"/>
  <c r="Q12" i="79"/>
  <c r="T12" i="79"/>
  <c r="W12" i="79"/>
  <c r="D13" i="79"/>
  <c r="F13" i="79"/>
  <c r="H13" i="79"/>
  <c r="K13" i="79"/>
  <c r="N13" i="79"/>
  <c r="Q13" i="79"/>
  <c r="T13" i="79"/>
  <c r="W13" i="79"/>
  <c r="Z13" i="79"/>
  <c r="D14" i="79"/>
  <c r="F14" i="79"/>
  <c r="H14" i="79"/>
  <c r="K14" i="79"/>
  <c r="N14" i="79"/>
  <c r="Q14" i="79"/>
  <c r="T14" i="79"/>
  <c r="W14" i="79"/>
  <c r="F15" i="79"/>
  <c r="H15" i="79"/>
  <c r="K15" i="79"/>
  <c r="N15" i="79"/>
  <c r="Q15" i="79"/>
  <c r="T15" i="79"/>
  <c r="W15" i="79"/>
  <c r="D16" i="79"/>
  <c r="F16" i="79"/>
  <c r="H16" i="79"/>
  <c r="K16" i="79"/>
  <c r="N16" i="79"/>
  <c r="Q16" i="79"/>
  <c r="T16" i="79"/>
  <c r="W16" i="79"/>
  <c r="Z16" i="79"/>
  <c r="D17" i="79"/>
  <c r="F17" i="79"/>
  <c r="H17" i="79"/>
  <c r="K17" i="79"/>
  <c r="N17" i="79"/>
  <c r="Q17" i="79"/>
  <c r="T17" i="79"/>
  <c r="W17" i="79"/>
  <c r="F18" i="79"/>
  <c r="H18" i="79"/>
  <c r="K18" i="79"/>
  <c r="N18" i="79"/>
  <c r="Q18" i="79"/>
  <c r="T18" i="79"/>
  <c r="W18" i="79"/>
  <c r="D19" i="79"/>
  <c r="F19" i="79"/>
  <c r="H19" i="79"/>
  <c r="K19" i="79"/>
  <c r="N19" i="79"/>
  <c r="Q19" i="79"/>
  <c r="T19" i="79"/>
  <c r="Z19" i="79"/>
  <c r="F20" i="79"/>
  <c r="E20" i="79" s="1"/>
  <c r="H20" i="79"/>
  <c r="K20" i="79"/>
  <c r="N20" i="79"/>
  <c r="Q20" i="79"/>
  <c r="T20" i="79"/>
  <c r="W20" i="79"/>
  <c r="F21" i="79"/>
  <c r="E21" i="79" s="1"/>
  <c r="H21" i="79"/>
  <c r="K21" i="79"/>
  <c r="N21" i="79"/>
  <c r="Q21" i="79"/>
  <c r="T21" i="79"/>
  <c r="W21" i="79"/>
  <c r="F22" i="79"/>
  <c r="E22" i="79" s="1"/>
  <c r="H22" i="79"/>
  <c r="K22" i="79"/>
  <c r="N22" i="79"/>
  <c r="Q22" i="79"/>
  <c r="T22" i="79"/>
  <c r="W22" i="79"/>
  <c r="Z22" i="79"/>
  <c r="F23" i="79"/>
  <c r="E23" i="79" s="1"/>
  <c r="H23" i="79"/>
  <c r="K23" i="79"/>
  <c r="N23" i="79"/>
  <c r="Q23" i="79"/>
  <c r="T23" i="79"/>
  <c r="W23" i="79"/>
  <c r="F24" i="79"/>
  <c r="H24" i="79"/>
  <c r="K24" i="79"/>
  <c r="N24" i="79"/>
  <c r="Q24" i="79"/>
  <c r="T24" i="79"/>
  <c r="W24" i="79"/>
  <c r="D25" i="79"/>
  <c r="F25" i="79"/>
  <c r="H25" i="79"/>
  <c r="K25" i="79"/>
  <c r="N25" i="79"/>
  <c r="Q25" i="79"/>
  <c r="T25" i="79"/>
  <c r="W25" i="79"/>
  <c r="Z25" i="79"/>
  <c r="F26" i="79"/>
  <c r="E26" i="79" s="1"/>
  <c r="H26" i="79"/>
  <c r="K26" i="79"/>
  <c r="N26" i="79"/>
  <c r="Q26" i="79"/>
  <c r="T26" i="79"/>
  <c r="W26" i="79"/>
  <c r="D27" i="79"/>
  <c r="F27" i="79"/>
  <c r="H27" i="79"/>
  <c r="K27" i="79"/>
  <c r="N27" i="79"/>
  <c r="Q27" i="79"/>
  <c r="T27" i="79"/>
  <c r="W27" i="79"/>
  <c r="D28" i="79"/>
  <c r="F28" i="79"/>
  <c r="H28" i="79"/>
  <c r="K28" i="79"/>
  <c r="N28" i="79"/>
  <c r="Q28" i="79"/>
  <c r="T28" i="79"/>
  <c r="W28" i="79"/>
  <c r="Z28" i="79"/>
  <c r="F32" i="79"/>
  <c r="H32" i="79"/>
  <c r="K32" i="79"/>
  <c r="N32" i="79"/>
  <c r="Q32" i="79"/>
  <c r="T32" i="79"/>
  <c r="W32" i="79"/>
  <c r="F33" i="79"/>
  <c r="H33" i="79"/>
  <c r="K33" i="79"/>
  <c r="N33" i="79"/>
  <c r="Q33" i="79"/>
  <c r="T33" i="79"/>
  <c r="W33" i="79"/>
  <c r="D34" i="79"/>
  <c r="F34" i="79"/>
  <c r="H34" i="79"/>
  <c r="K34" i="79"/>
  <c r="N34" i="79"/>
  <c r="Q34" i="79"/>
  <c r="T34" i="79"/>
  <c r="W34" i="79"/>
  <c r="Z34" i="79"/>
  <c r="D35" i="79"/>
  <c r="F35" i="79"/>
  <c r="H35" i="79"/>
  <c r="K35" i="79"/>
  <c r="N35" i="79"/>
  <c r="Q35" i="79"/>
  <c r="T35" i="79"/>
  <c r="W35" i="79"/>
  <c r="F36" i="79"/>
  <c r="H36" i="79"/>
  <c r="N36" i="79"/>
  <c r="Q36" i="79"/>
  <c r="T36" i="79"/>
  <c r="W36" i="79"/>
  <c r="D37" i="79"/>
  <c r="F37" i="79"/>
  <c r="H37" i="79"/>
  <c r="K37" i="79"/>
  <c r="N37" i="79"/>
  <c r="Q37" i="79"/>
  <c r="T37" i="79"/>
  <c r="W37" i="79"/>
  <c r="Z37" i="79"/>
  <c r="D38" i="79"/>
  <c r="F38" i="79"/>
  <c r="H38" i="79"/>
  <c r="K38" i="79"/>
  <c r="N38" i="79"/>
  <c r="Q38" i="79"/>
  <c r="T38" i="79"/>
  <c r="W38" i="79"/>
  <c r="D39" i="79"/>
  <c r="F39" i="79"/>
  <c r="H39" i="79"/>
  <c r="K39" i="79"/>
  <c r="N39" i="79"/>
  <c r="Q39" i="79"/>
  <c r="T39" i="79"/>
  <c r="W39" i="79"/>
  <c r="F40" i="79"/>
  <c r="H40" i="79"/>
  <c r="K40" i="79"/>
  <c r="N40" i="79"/>
  <c r="Q40" i="79"/>
  <c r="T40" i="79"/>
  <c r="W40" i="79"/>
  <c r="Z40" i="79"/>
  <c r="D41" i="79"/>
  <c r="F41" i="79"/>
  <c r="H41" i="79"/>
  <c r="K41" i="79"/>
  <c r="N41" i="79"/>
  <c r="Q41" i="79"/>
  <c r="T41" i="79"/>
  <c r="W41" i="79"/>
  <c r="F42" i="79"/>
  <c r="H42" i="79"/>
  <c r="K42" i="79"/>
  <c r="N42" i="79"/>
  <c r="Q42" i="79"/>
  <c r="T42" i="79"/>
  <c r="W42" i="79"/>
  <c r="F43" i="79"/>
  <c r="H43" i="79"/>
  <c r="K43" i="79"/>
  <c r="N43" i="79"/>
  <c r="Q43" i="79"/>
  <c r="T43" i="79"/>
  <c r="W43" i="79"/>
  <c r="Z43" i="79"/>
  <c r="D44" i="79"/>
  <c r="F44" i="79"/>
  <c r="H44" i="79"/>
  <c r="K44" i="79"/>
  <c r="N44" i="79"/>
  <c r="Q44" i="79"/>
  <c r="T44" i="79"/>
  <c r="W44" i="79"/>
  <c r="F45" i="79"/>
  <c r="H45" i="79"/>
  <c r="K45" i="79"/>
  <c r="N45" i="79"/>
  <c r="Q45" i="79"/>
  <c r="T45" i="79"/>
  <c r="W45" i="79"/>
  <c r="F46" i="79"/>
  <c r="H46" i="79"/>
  <c r="K46" i="79"/>
  <c r="N46" i="79"/>
  <c r="Q46" i="79"/>
  <c r="T46" i="79"/>
  <c r="W46" i="79"/>
  <c r="Z46" i="79"/>
  <c r="F8" i="84" l="1"/>
  <c r="AA7" i="84"/>
  <c r="F10" i="84"/>
  <c r="F8" i="79"/>
  <c r="F9" i="79"/>
  <c r="F10" i="79"/>
  <c r="D10" i="79"/>
  <c r="D9" i="79"/>
  <c r="D8" i="79"/>
  <c r="W8" i="84"/>
  <c r="N9" i="84"/>
  <c r="N8" i="84"/>
  <c r="Q9" i="84"/>
  <c r="T10" i="84"/>
  <c r="L7" i="84"/>
  <c r="U7" i="84"/>
  <c r="R7" i="79"/>
  <c r="T9" i="84"/>
  <c r="X7" i="84"/>
  <c r="W9" i="84"/>
  <c r="E27" i="84"/>
  <c r="T8" i="84"/>
  <c r="R7" i="84"/>
  <c r="E44" i="84"/>
  <c r="E34" i="84"/>
  <c r="E33" i="84"/>
  <c r="E32" i="84"/>
  <c r="Q8" i="84"/>
  <c r="E45" i="84"/>
  <c r="E43" i="84"/>
  <c r="E29" i="84"/>
  <c r="O7" i="84"/>
  <c r="E15" i="84"/>
  <c r="E18" i="84"/>
  <c r="E12" i="84"/>
  <c r="K9" i="84"/>
  <c r="I7" i="84"/>
  <c r="E16" i="84"/>
  <c r="E28" i="84"/>
  <c r="E26" i="84"/>
  <c r="E22" i="84"/>
  <c r="E21" i="84"/>
  <c r="E37" i="84"/>
  <c r="E36" i="84"/>
  <c r="E35" i="84"/>
  <c r="E11" i="84"/>
  <c r="H10" i="84"/>
  <c r="E13" i="84"/>
  <c r="E46" i="84"/>
  <c r="E42" i="84"/>
  <c r="E41" i="84"/>
  <c r="E19" i="84"/>
  <c r="E17" i="84"/>
  <c r="E14" i="84"/>
  <c r="E18" i="79"/>
  <c r="E30" i="79"/>
  <c r="E42" i="79"/>
  <c r="E15" i="79"/>
  <c r="L7" i="79"/>
  <c r="E44" i="79"/>
  <c r="X7" i="79"/>
  <c r="E40" i="79"/>
  <c r="E39" i="79"/>
  <c r="E38" i="79"/>
  <c r="E34" i="79"/>
  <c r="E28" i="79"/>
  <c r="E27" i="79"/>
  <c r="O7" i="79"/>
  <c r="E11" i="79"/>
  <c r="E46" i="79"/>
  <c r="E36" i="79"/>
  <c r="E16" i="79"/>
  <c r="E13" i="79"/>
  <c r="E14" i="79"/>
  <c r="E29" i="79"/>
  <c r="E12" i="79"/>
  <c r="E41" i="79"/>
  <c r="E32" i="79"/>
  <c r="E17" i="79"/>
  <c r="E45" i="79"/>
  <c r="E43" i="79"/>
  <c r="E40" i="84"/>
  <c r="E39" i="84"/>
  <c r="E38" i="84"/>
  <c r="E35" i="79"/>
  <c r="E37" i="79"/>
  <c r="E33" i="79"/>
  <c r="E31" i="84"/>
  <c r="E30" i="84"/>
  <c r="U7" i="79"/>
  <c r="E31" i="79"/>
  <c r="M7" i="84"/>
  <c r="N10" i="84"/>
  <c r="Q10" i="84"/>
  <c r="W10" i="84"/>
  <c r="Z10" i="84"/>
  <c r="Z7" i="84" s="1"/>
  <c r="H9" i="84"/>
  <c r="E25" i="79"/>
  <c r="E24" i="79"/>
  <c r="J7" i="79"/>
  <c r="P7" i="79"/>
  <c r="D9" i="84"/>
  <c r="E9" i="84" s="1"/>
  <c r="S7" i="79"/>
  <c r="Z7" i="79"/>
  <c r="E19" i="79"/>
  <c r="K10" i="84"/>
  <c r="P7" i="84"/>
  <c r="D8" i="84"/>
  <c r="E8" i="84" s="1"/>
  <c r="H8" i="84"/>
  <c r="S7" i="84"/>
  <c r="V7" i="84"/>
  <c r="D10" i="84"/>
  <c r="J7" i="84"/>
  <c r="E20" i="84"/>
  <c r="K8" i="84"/>
  <c r="G7" i="84"/>
  <c r="V7" i="79"/>
  <c r="M7" i="79"/>
  <c r="G7" i="79"/>
  <c r="F7" i="84" l="1"/>
  <c r="E10" i="84"/>
  <c r="T7" i="84"/>
  <c r="E8" i="79"/>
  <c r="E10" i="79"/>
  <c r="E9" i="79"/>
  <c r="K7" i="84"/>
  <c r="H7" i="84"/>
  <c r="W7" i="79"/>
  <c r="T7" i="79"/>
  <c r="Q7" i="79"/>
  <c r="W7" i="84"/>
  <c r="Q7" i="84"/>
  <c r="N7" i="84"/>
  <c r="K7" i="79"/>
  <c r="F7" i="79"/>
  <c r="N7" i="79"/>
  <c r="H7" i="79"/>
  <c r="D7" i="79"/>
  <c r="D7" i="84"/>
  <c r="E7" i="84" l="1"/>
  <c r="E7" i="79"/>
</calcChain>
</file>

<file path=xl/sharedStrings.xml><?xml version="1.0" encoding="utf-8"?>
<sst xmlns="http://schemas.openxmlformats.org/spreadsheetml/2006/main" count="227" uniqueCount="57">
  <si>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</si>
  <si>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</si>
  <si>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</si>
  <si>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</si>
  <si>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</si>
  <si>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</si>
  <si>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</si>
  <si>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</si>
  <si>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</si>
  <si>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</si>
  <si>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</si>
  <si>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</si>
  <si>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</si>
  <si>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</si>
  <si>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</si>
  <si>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</si>
  <si>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t>업체별 대행료 증감현황(전년대비)</t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</si>
  <si>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 xml:space="preserve">: </t>
    </r>
    <r>
      <rPr>
        <b/>
        <sz val="11"/>
        <rFont val="돋움"/>
        <family val="3"/>
        <charset val="129"/>
      </rPr>
      <t>톤</t>
    </r>
    <r>
      <rPr>
        <b/>
        <sz val="11"/>
        <rFont val="Arial Narrow"/>
        <family val="2"/>
      </rPr>
      <t>]</t>
    </r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</si>
  <si>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</si>
  <si>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</si>
  <si>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</si>
  <si>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</si>
  <si>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</si>
  <si>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</si>
  <si>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</si>
  <si>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</si>
  <si>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</si>
  <si>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</si>
  <si>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</si>
  <si>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</si>
  <si>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</si>
  <si>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</si>
  <si>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</si>
  <si>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</si>
  <si>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</si>
  <si>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</si>
  <si>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</si>
  <si>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</si>
  <si>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</si>
  <si>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</si>
  <si>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</si>
  <si>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</si>
  <si>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</si>
  <si>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</si>
  <si>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>①-②</t>
  </si>
  <si>
    <t>업체별 수거량 증감현황(전년대비)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</si>
  <si>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</si>
  <si>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</si>
  <si>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</si>
  <si>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</si>
  <si>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</si>
  <si>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</si>
  <si>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</si>
  <si>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</si>
  <si>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2021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</si>
  <si>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2020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</si>
  <si>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rFont val="돋움"/>
        <family val="3"/>
        <charset val="129"/>
      </rPr>
      <t>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</si>
</sst>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8" formatCode="#,##0_);[Red]\(#,##0\)"/>
    <numFmt numFmtId="179" formatCode="_-* #,##0.00_-;\-* #,##0.00_-;_-* &quot;-&quot;_-;_-@_-"/>
    <numFmt numFmtId="180" formatCode="#,##0.00_);[Red]\(#,##0.00\)"/>
    <numFmt numFmtId="181" formatCode="#,##0.00;[Red]#,##0.00"/>
    <numFmt numFmtId="182" formatCode="0.00_);[Red]\(0.00\)"/>
    <numFmt numFmtId="184" formatCode="[Black]&quot;▲ &quot;\ #,##0;[Red]&quot;▼ &quot;\ #,##0"/>
    <numFmt numFmtId="185" formatCode="[Black]&quot;▲ &quot;\ #,##0.0;[Red]&quot;▼ &quot;\ #,##0.0"/>
    <numFmt numFmtId="186" formatCode="_-* #,##0.0_-;\-* #,##0.0_-;_-* &quot;-&quot;_-;_-@_-"/>
    <numFmt numFmtId="188" formatCode="#,##0;[Red]&quot;△&quot;#,##0"/>
    <numFmt numFmtId="189" formatCode="#,##0.0;[Red]&quot;△&quot;#,##0.0"/>
    <numFmt numFmtId="190" formatCode="#,##0.00;[Red]&quot;△&quot;#,##0.00"/>
    <numFmt numFmtId="191" formatCode="#,##0.000;[Red]#,##0.000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sz val="9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7">
    <xf numFmtId="0" fontId="0" fillId="0" borderId="0" xfId="0"/>
    <xf numFmtId="0" fontId="6" fillId="0" borderId="0" xfId="0" applyFont="1" applyFill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41" fontId="6" fillId="0" borderId="0" xfId="1" applyFont="1"/>
    <xf numFmtId="0" fontId="8" fillId="0" borderId="0" xfId="0" applyFont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178" fontId="4" fillId="0" borderId="2" xfId="0" applyNumberFormat="1" applyFont="1" applyFill="1" applyBorder="1" applyAlignment="1">
      <alignment horizontal="center"/>
    </xf>
    <xf numFmtId="0" fontId="7" fillId="0" borderId="0" xfId="0" applyFont="1"/>
    <xf numFmtId="185" fontId="6" fillId="0" borderId="0" xfId="0" applyNumberFormat="1" applyFont="1"/>
    <xf numFmtId="185" fontId="7" fillId="0" borderId="0" xfId="0" applyNumberFormat="1" applyFont="1" applyFill="1"/>
    <xf numFmtId="185" fontId="6" fillId="0" borderId="0" xfId="0" applyNumberFormat="1" applyFont="1" applyFill="1"/>
    <xf numFmtId="185" fontId="4" fillId="0" borderId="2" xfId="0" applyNumberFormat="1" applyFont="1" applyFill="1" applyBorder="1" applyAlignment="1">
      <alignment horizontal="center"/>
    </xf>
    <xf numFmtId="184" fontId="7" fillId="0" borderId="0" xfId="0" applyNumberFormat="1" applyFont="1" applyFill="1"/>
    <xf numFmtId="184" fontId="3" fillId="3" borderId="2" xfId="0" applyNumberFormat="1" applyFont="1" applyFill="1" applyBorder="1" applyAlignment="1">
      <alignment horizontal="center"/>
    </xf>
    <xf numFmtId="184" fontId="7" fillId="0" borderId="0" xfId="0" applyNumberFormat="1" applyFont="1"/>
    <xf numFmtId="184" fontId="3" fillId="2" borderId="2" xfId="0" applyNumberFormat="1" applyFont="1" applyFill="1" applyBorder="1" applyAlignment="1">
      <alignment horizontal="center"/>
    </xf>
    <xf numFmtId="184" fontId="3" fillId="4" borderId="2" xfId="0" applyNumberFormat="1" applyFont="1" applyFill="1" applyBorder="1" applyAlignment="1">
      <alignment horizontal="center"/>
    </xf>
    <xf numFmtId="184" fontId="3" fillId="0" borderId="2" xfId="0" applyNumberFormat="1" applyFont="1" applyFill="1" applyBorder="1" applyAlignment="1">
      <alignment horizontal="center"/>
    </xf>
    <xf numFmtId="186" fontId="6" fillId="0" borderId="0" xfId="1" applyNumberFormat="1" applyFont="1" applyFill="1"/>
    <xf numFmtId="186" fontId="6" fillId="0" borderId="0" xfId="1" applyNumberFormat="1" applyFont="1"/>
    <xf numFmtId="186" fontId="6" fillId="0" borderId="4" xfId="1" applyNumberFormat="1" applyFont="1" applyFill="1" applyBorder="1"/>
    <xf numFmtId="41" fontId="7" fillId="0" borderId="0" xfId="1" applyFont="1" applyFill="1"/>
    <xf numFmtId="41" fontId="7" fillId="0" borderId="0" xfId="1" applyFont="1"/>
    <xf numFmtId="178" fontId="3" fillId="0" borderId="2" xfId="0" applyNumberFormat="1" applyFont="1" applyFill="1" applyBorder="1" applyAlignment="1">
      <alignment horizontal="center"/>
    </xf>
    <xf numFmtId="188" fontId="6" fillId="0" borderId="0" xfId="0" applyNumberFormat="1" applyFont="1"/>
    <xf numFmtId="189" fontId="6" fillId="0" borderId="0" xfId="0" applyNumberFormat="1" applyFont="1"/>
    <xf numFmtId="189" fontId="6" fillId="0" borderId="1" xfId="0" applyNumberFormat="1" applyFont="1" applyFill="1" applyBorder="1"/>
    <xf numFmtId="189" fontId="6" fillId="0" borderId="0" xfId="0" applyNumberFormat="1" applyFont="1" applyFill="1"/>
    <xf numFmtId="41" fontId="6" fillId="0" borderId="3" xfId="1" applyFont="1" applyFill="1" applyBorder="1"/>
    <xf numFmtId="188" fontId="6" fillId="0" borderId="1" xfId="0" applyNumberFormat="1" applyFont="1" applyFill="1" applyBorder="1"/>
    <xf numFmtId="41" fontId="6" fillId="0" borderId="4" xfId="1" applyFont="1" applyFill="1" applyBorder="1"/>
    <xf numFmtId="41" fontId="6" fillId="0" borderId="5" xfId="1" applyFont="1" applyFill="1" applyBorder="1"/>
    <xf numFmtId="179" fontId="6" fillId="0" borderId="3" xfId="1" applyNumberFormat="1" applyFont="1" applyFill="1" applyBorder="1"/>
    <xf numFmtId="190" fontId="6" fillId="0" borderId="1" xfId="0" applyNumberFormat="1" applyFont="1" applyFill="1" applyBorder="1"/>
    <xf numFmtId="41" fontId="6" fillId="3" borderId="3" xfId="1" applyFont="1" applyFill="1" applyBorder="1"/>
    <xf numFmtId="188" fontId="6" fillId="3" borderId="1" xfId="0" applyNumberFormat="1" applyFont="1" applyFill="1" applyBorder="1"/>
    <xf numFmtId="41" fontId="6" fillId="2" borderId="3" xfId="1" applyFont="1" applyFill="1" applyBorder="1"/>
    <xf numFmtId="188" fontId="6" fillId="2" borderId="1" xfId="0" applyNumberFormat="1" applyFont="1" applyFill="1" applyBorder="1"/>
    <xf numFmtId="41" fontId="6" fillId="4" borderId="3" xfId="1" applyFont="1" applyFill="1" applyBorder="1"/>
    <xf numFmtId="188" fontId="6" fillId="4" borderId="1" xfId="0" applyNumberFormat="1" applyFont="1" applyFill="1" applyBorder="1"/>
    <xf numFmtId="188" fontId="6" fillId="0" borderId="1" xfId="1" applyNumberFormat="1" applyFont="1" applyFill="1" applyBorder="1"/>
    <xf numFmtId="41" fontId="6" fillId="3" borderId="5" xfId="1" applyFont="1" applyFill="1" applyBorder="1"/>
    <xf numFmtId="41" fontId="6" fillId="2" borderId="5" xfId="1" applyFont="1" applyFill="1" applyBorder="1"/>
    <xf numFmtId="41" fontId="6" fillId="4" borderId="5" xfId="1" applyFont="1" applyFill="1" applyBorder="1"/>
    <xf numFmtId="0" fontId="8" fillId="5" borderId="3" xfId="0" applyFont="1" applyFill="1" applyBorder="1" applyAlignment="1">
      <alignment horizontal="center" vertical="center"/>
    </xf>
    <xf numFmtId="189" fontId="5" fillId="5" borderId="1" xfId="0" applyNumberFormat="1" applyFont="1" applyFill="1" applyBorder="1" applyAlignment="1">
      <alignment horizontal="center" vertical="center"/>
    </xf>
    <xf numFmtId="178" fontId="8" fillId="5" borderId="4" xfId="0" applyNumberFormat="1" applyFont="1" applyFill="1" applyBorder="1" applyAlignment="1">
      <alignment horizontal="center" vertical="center"/>
    </xf>
    <xf numFmtId="189" fontId="10" fillId="6" borderId="1" xfId="0" applyNumberFormat="1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189" fontId="10" fillId="7" borderId="1" xfId="0" applyNumberFormat="1" applyFont="1" applyFill="1" applyBorder="1" applyAlignment="1">
      <alignment horizontal="center" vertical="center"/>
    </xf>
    <xf numFmtId="178" fontId="11" fillId="7" borderId="4" xfId="0" applyNumberFormat="1" applyFont="1" applyFill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90" fontId="6" fillId="0" borderId="1" xfId="0" applyNumberFormat="1" applyFont="1" applyBorder="1" applyAlignment="1">
      <alignment vertical="center"/>
    </xf>
    <xf numFmtId="190" fontId="6" fillId="0" borderId="3" xfId="1" applyNumberFormat="1" applyFont="1" applyBorder="1" applyAlignment="1">
      <alignment vertical="center"/>
    </xf>
    <xf numFmtId="188" fontId="4" fillId="0" borderId="1" xfId="0" applyNumberFormat="1" applyFont="1" applyBorder="1" applyAlignment="1">
      <alignment horizontal="center" vertical="center"/>
    </xf>
    <xf numFmtId="188" fontId="6" fillId="0" borderId="0" xfId="0" applyNumberFormat="1" applyFont="1" applyBorder="1"/>
    <xf numFmtId="190" fontId="6" fillId="0" borderId="1" xfId="0" applyNumberFormat="1" applyFont="1" applyFill="1" applyBorder="1" applyAlignment="1">
      <alignment wrapText="1"/>
    </xf>
    <xf numFmtId="41" fontId="6" fillId="3" borderId="4" xfId="1" applyFont="1" applyFill="1" applyBorder="1"/>
    <xf numFmtId="41" fontId="6" fillId="2" borderId="4" xfId="1" applyFont="1" applyFill="1" applyBorder="1"/>
    <xf numFmtId="41" fontId="6" fillId="4" borderId="4" xfId="1" applyFont="1" applyFill="1" applyBorder="1"/>
    <xf numFmtId="0" fontId="6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Alignment="1">
      <alignment horizontal="center"/>
    </xf>
    <xf numFmtId="178" fontId="11" fillId="6" borderId="7" xfId="0" applyNumberFormat="1" applyFont="1" applyFill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41" fontId="6" fillId="0" borderId="1" xfId="1" applyFont="1" applyFill="1" applyBorder="1"/>
    <xf numFmtId="41" fontId="6" fillId="0" borderId="7" xfId="1" applyFont="1" applyFill="1" applyBorder="1"/>
    <xf numFmtId="178" fontId="4" fillId="0" borderId="8" xfId="0" applyNumberFormat="1" applyFont="1" applyFill="1" applyBorder="1" applyAlignment="1">
      <alignment horizont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41" fontId="6" fillId="0" borderId="2" xfId="1" applyFont="1" applyFill="1" applyBorder="1"/>
    <xf numFmtId="0" fontId="13" fillId="0" borderId="0" xfId="0" applyFont="1" applyFill="1"/>
    <xf numFmtId="181" fontId="6" fillId="0" borderId="0" xfId="0" applyNumberFormat="1" applyFont="1" applyFill="1"/>
    <xf numFmtId="191" fontId="6" fillId="0" borderId="0" xfId="0" applyNumberFormat="1" applyFont="1" applyFill="1"/>
    <xf numFmtId="180" fontId="12" fillId="0" borderId="3" xfId="1" applyNumberFormat="1" applyFont="1" applyFill="1" applyBorder="1"/>
    <xf numFmtId="180" fontId="6" fillId="0" borderId="1" xfId="0" applyNumberFormat="1" applyFont="1" applyFill="1" applyBorder="1"/>
    <xf numFmtId="180" fontId="6" fillId="0" borderId="3" xfId="1" applyNumberFormat="1" applyFont="1" applyFill="1" applyBorder="1"/>
    <xf numFmtId="180" fontId="6" fillId="0" borderId="4" xfId="1" applyNumberFormat="1" applyFont="1" applyFill="1" applyBorder="1"/>
    <xf numFmtId="178" fontId="12" fillId="0" borderId="3" xfId="1" applyNumberFormat="1" applyFont="1" applyFill="1" applyBorder="1"/>
    <xf numFmtId="178" fontId="12" fillId="0" borderId="1" xfId="0" applyNumberFormat="1" applyFont="1" applyFill="1" applyBorder="1"/>
    <xf numFmtId="178" fontId="12" fillId="0" borderId="5" xfId="1" applyNumberFormat="1" applyFont="1" applyFill="1" applyBorder="1"/>
    <xf numFmtId="178" fontId="6" fillId="0" borderId="1" xfId="0" applyNumberFormat="1" applyFont="1" applyFill="1" applyBorder="1"/>
    <xf numFmtId="178" fontId="6" fillId="0" borderId="5" xfId="1" applyNumberFormat="1" applyFont="1" applyFill="1" applyBorder="1"/>
    <xf numFmtId="178" fontId="6" fillId="0" borderId="3" xfId="1" applyNumberFormat="1" applyFont="1" applyFill="1" applyBorder="1"/>
    <xf numFmtId="178" fontId="6" fillId="0" borderId="9" xfId="1" applyNumberFormat="1" applyFont="1" applyFill="1" applyBorder="1"/>
    <xf numFmtId="178" fontId="6" fillId="0" borderId="10" xfId="0" applyNumberFormat="1" applyFont="1" applyFill="1" applyBorder="1"/>
    <xf numFmtId="178" fontId="6" fillId="0" borderId="12" xfId="1" applyNumberFormat="1" applyFont="1" applyFill="1" applyBorder="1"/>
    <xf numFmtId="180" fontId="6" fillId="0" borderId="0" xfId="0" applyNumberFormat="1" applyFont="1" applyFill="1"/>
    <xf numFmtId="190" fontId="6" fillId="0" borderId="4" xfId="1" applyNumberFormat="1" applyFont="1" applyBorder="1" applyAlignment="1">
      <alignment vertical="center"/>
    </xf>
    <xf numFmtId="190" fontId="6" fillId="0" borderId="2" xfId="1" applyNumberFormat="1" applyFont="1" applyBorder="1" applyAlignment="1">
      <alignment vertical="center"/>
    </xf>
    <xf numFmtId="186" fontId="6" fillId="0" borderId="5" xfId="1" applyNumberFormat="1" applyFont="1" applyFill="1" applyBorder="1"/>
    <xf numFmtId="190" fontId="6" fillId="0" borderId="23" xfId="1" applyNumberFormat="1" applyFont="1" applyBorder="1" applyAlignment="1">
      <alignment vertical="center"/>
    </xf>
    <xf numFmtId="180" fontId="6" fillId="0" borderId="9" xfId="1" applyNumberFormat="1" applyFont="1" applyFill="1" applyBorder="1"/>
    <xf numFmtId="180" fontId="6" fillId="0" borderId="10" xfId="0" applyNumberFormat="1" applyFont="1" applyFill="1" applyBorder="1"/>
    <xf numFmtId="180" fontId="6" fillId="0" borderId="11" xfId="1" applyNumberFormat="1" applyFont="1" applyFill="1" applyBorder="1"/>
    <xf numFmtId="185" fontId="3" fillId="10" borderId="2" xfId="0" applyNumberFormat="1" applyFont="1" applyFill="1" applyBorder="1" applyAlignment="1">
      <alignment horizontal="center"/>
    </xf>
    <xf numFmtId="186" fontId="6" fillId="10" borderId="3" xfId="1" applyNumberFormat="1" applyFont="1" applyFill="1" applyBorder="1"/>
    <xf numFmtId="189" fontId="6" fillId="10" borderId="1" xfId="0" applyNumberFormat="1" applyFont="1" applyFill="1" applyBorder="1"/>
    <xf numFmtId="186" fontId="6" fillId="10" borderId="4" xfId="1" applyNumberFormat="1" applyFont="1" applyFill="1" applyBorder="1"/>
    <xf numFmtId="185" fontId="4" fillId="9" borderId="2" xfId="0" applyNumberFormat="1" applyFont="1" applyFill="1" applyBorder="1" applyAlignment="1">
      <alignment horizontal="center"/>
    </xf>
    <xf numFmtId="186" fontId="6" fillId="9" borderId="3" xfId="1" applyNumberFormat="1" applyFont="1" applyFill="1" applyBorder="1"/>
    <xf numFmtId="189" fontId="6" fillId="9" borderId="1" xfId="0" applyNumberFormat="1" applyFont="1" applyFill="1" applyBorder="1"/>
    <xf numFmtId="186" fontId="6" fillId="9" borderId="4" xfId="1" applyNumberFormat="1" applyFont="1" applyFill="1" applyBorder="1"/>
    <xf numFmtId="185" fontId="4" fillId="11" borderId="2" xfId="0" applyNumberFormat="1" applyFont="1" applyFill="1" applyBorder="1" applyAlignment="1">
      <alignment horizontal="center"/>
    </xf>
    <xf numFmtId="186" fontId="6" fillId="11" borderId="3" xfId="1" applyNumberFormat="1" applyFont="1" applyFill="1" applyBorder="1"/>
    <xf numFmtId="189" fontId="6" fillId="11" borderId="1" xfId="0" applyNumberFormat="1" applyFont="1" applyFill="1" applyBorder="1"/>
    <xf numFmtId="186" fontId="6" fillId="11" borderId="4" xfId="1" applyNumberFormat="1" applyFont="1" applyFill="1" applyBorder="1"/>
    <xf numFmtId="186" fontId="6" fillId="10" borderId="7" xfId="1" applyNumberFormat="1" applyFont="1" applyFill="1" applyBorder="1"/>
    <xf numFmtId="186" fontId="6" fillId="9" borderId="7" xfId="1" applyNumberFormat="1" applyFont="1" applyFill="1" applyBorder="1"/>
    <xf numFmtId="186" fontId="6" fillId="11" borderId="7" xfId="1" applyNumberFormat="1" applyFont="1" applyFill="1" applyBorder="1"/>
    <xf numFmtId="0" fontId="11" fillId="6" borderId="3" xfId="0" applyFont="1" applyFill="1" applyBorder="1" applyAlignment="1">
      <alignment horizontal="center" vertical="center"/>
    </xf>
    <xf numFmtId="190" fontId="6" fillId="0" borderId="3" xfId="1" applyNumberFormat="1" applyFont="1" applyFill="1" applyBorder="1"/>
    <xf numFmtId="178" fontId="11" fillId="6" borderId="4" xfId="0" applyNumberFormat="1" applyFont="1" applyFill="1" applyBorder="1" applyAlignment="1">
      <alignment horizontal="center" vertical="center"/>
    </xf>
    <xf numFmtId="179" fontId="6" fillId="0" borderId="3" xfId="1" applyNumberFormat="1" applyFont="1" applyBorder="1" applyAlignment="1">
      <alignment vertical="center"/>
    </xf>
    <xf numFmtId="179" fontId="6" fillId="0" borderId="4" xfId="1" applyNumberFormat="1" applyFont="1" applyBorder="1" applyAlignment="1">
      <alignment vertical="center"/>
    </xf>
    <xf numFmtId="178" fontId="11" fillId="7" borderId="2" xfId="0" applyNumberFormat="1" applyFont="1" applyFill="1" applyBorder="1" applyAlignment="1">
      <alignment horizontal="center" vertical="center"/>
    </xf>
    <xf numFmtId="186" fontId="6" fillId="10" borderId="2" xfId="1" applyNumberFormat="1" applyFont="1" applyFill="1" applyBorder="1"/>
    <xf numFmtId="186" fontId="6" fillId="9" borderId="2" xfId="1" applyNumberFormat="1" applyFont="1" applyFill="1" applyBorder="1"/>
    <xf numFmtId="186" fontId="6" fillId="11" borderId="2" xfId="1" applyNumberFormat="1" applyFont="1" applyFill="1" applyBorder="1"/>
    <xf numFmtId="41" fontId="6" fillId="3" borderId="7" xfId="1" applyFont="1" applyFill="1" applyBorder="1"/>
    <xf numFmtId="41" fontId="6" fillId="2" borderId="7" xfId="1" applyFont="1" applyFill="1" applyBorder="1"/>
    <xf numFmtId="41" fontId="6" fillId="4" borderId="7" xfId="1" applyFont="1" applyFill="1" applyBorder="1"/>
    <xf numFmtId="41" fontId="6" fillId="3" borderId="2" xfId="1" applyFont="1" applyFill="1" applyBorder="1"/>
    <xf numFmtId="41" fontId="6" fillId="2" borderId="2" xfId="1" applyFont="1" applyFill="1" applyBorder="1"/>
    <xf numFmtId="41" fontId="6" fillId="4" borderId="2" xfId="1" applyFont="1" applyFill="1" applyBorder="1"/>
    <xf numFmtId="0" fontId="11" fillId="7" borderId="5" xfId="0" applyFont="1" applyFill="1" applyBorder="1" applyAlignment="1">
      <alignment horizontal="center" vertical="center"/>
    </xf>
    <xf numFmtId="178" fontId="4" fillId="8" borderId="2" xfId="0" applyNumberFormat="1" applyFont="1" applyFill="1" applyBorder="1" applyAlignment="1">
      <alignment horizontal="center"/>
    </xf>
    <xf numFmtId="179" fontId="6" fillId="8" borderId="3" xfId="1" applyNumberFormat="1" applyFont="1" applyFill="1" applyBorder="1"/>
    <xf numFmtId="189" fontId="6" fillId="8" borderId="1" xfId="0" applyNumberFormat="1" applyFont="1" applyFill="1" applyBorder="1"/>
    <xf numFmtId="186" fontId="6" fillId="8" borderId="4" xfId="1" applyNumberFormat="1" applyFont="1" applyFill="1" applyBorder="1"/>
    <xf numFmtId="190" fontId="6" fillId="8" borderId="1" xfId="0" applyNumberFormat="1" applyFont="1" applyFill="1" applyBorder="1"/>
    <xf numFmtId="190" fontId="6" fillId="8" borderId="3" xfId="1" applyNumberFormat="1" applyFont="1" applyFill="1" applyBorder="1"/>
    <xf numFmtId="0" fontId="6" fillId="8" borderId="0" xfId="0" applyFont="1" applyFill="1"/>
    <xf numFmtId="186" fontId="6" fillId="9" borderId="3" xfId="1" applyNumberFormat="1" applyFont="1" applyFill="1" applyBorder="1" applyAlignment="1">
      <alignment vertical="center"/>
    </xf>
    <xf numFmtId="189" fontId="6" fillId="9" borderId="1" xfId="0" applyNumberFormat="1" applyFont="1" applyFill="1" applyBorder="1" applyAlignment="1">
      <alignment vertical="center"/>
    </xf>
    <xf numFmtId="186" fontId="6" fillId="9" borderId="4" xfId="1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85" fontId="6" fillId="0" borderId="6" xfId="0" applyNumberFormat="1" applyFont="1" applyFill="1" applyBorder="1" applyAlignment="1">
      <alignment horizontal="center" vertical="center"/>
    </xf>
    <xf numFmtId="182" fontId="10" fillId="7" borderId="17" xfId="0" applyNumberFormat="1" applyFont="1" applyFill="1" applyBorder="1" applyAlignment="1">
      <alignment horizontal="center" vertical="center"/>
    </xf>
    <xf numFmtId="182" fontId="11" fillId="7" borderId="13" xfId="0" applyNumberFormat="1" applyFont="1" applyFill="1" applyBorder="1" applyAlignment="1">
      <alignment horizontal="center" vertical="center"/>
    </xf>
    <xf numFmtId="182" fontId="11" fillId="7" borderId="16" xfId="0" applyNumberFormat="1" applyFont="1" applyFill="1" applyBorder="1" applyAlignment="1">
      <alignment horizontal="center" vertical="center"/>
    </xf>
    <xf numFmtId="182" fontId="10" fillId="6" borderId="17" xfId="0" applyNumberFormat="1" applyFont="1" applyFill="1" applyBorder="1" applyAlignment="1">
      <alignment horizontal="center" vertical="center"/>
    </xf>
    <xf numFmtId="182" fontId="11" fillId="6" borderId="13" xfId="0" applyNumberFormat="1" applyFont="1" applyFill="1" applyBorder="1" applyAlignment="1">
      <alignment horizontal="center" vertical="center"/>
    </xf>
    <xf numFmtId="182" fontId="11" fillId="6" borderId="18" xfId="0" applyNumberFormat="1" applyFont="1" applyFill="1" applyBorder="1" applyAlignment="1">
      <alignment horizontal="center" vertical="center"/>
    </xf>
    <xf numFmtId="182" fontId="11" fillId="7" borderId="18" xfId="0" applyNumberFormat="1" applyFont="1" applyFill="1" applyBorder="1" applyAlignment="1">
      <alignment horizontal="center" vertical="center"/>
    </xf>
    <xf numFmtId="182" fontId="10" fillId="6" borderId="24" xfId="0" applyNumberFormat="1" applyFont="1" applyFill="1" applyBorder="1" applyAlignment="1">
      <alignment horizontal="center" vertical="center"/>
    </xf>
    <xf numFmtId="182" fontId="11" fillId="6" borderId="21" xfId="0" applyNumberFormat="1" applyFont="1" applyFill="1" applyBorder="1" applyAlignment="1">
      <alignment horizontal="center" vertical="center"/>
    </xf>
    <xf numFmtId="182" fontId="11" fillId="6" borderId="22" xfId="0" applyNumberFormat="1" applyFont="1" applyFill="1" applyBorder="1" applyAlignment="1">
      <alignment horizontal="center" vertical="center"/>
    </xf>
    <xf numFmtId="178" fontId="6" fillId="0" borderId="6" xfId="0" applyNumberFormat="1" applyFont="1" applyFill="1" applyBorder="1" applyAlignment="1">
      <alignment horizontal="center" vertical="center"/>
    </xf>
    <xf numFmtId="178" fontId="6" fillId="0" borderId="20" xfId="0" applyNumberFormat="1" applyFont="1" applyFill="1" applyBorder="1" applyAlignment="1">
      <alignment horizontal="center" vertical="center"/>
    </xf>
    <xf numFmtId="182" fontId="5" fillId="5" borderId="17" xfId="0" applyNumberFormat="1" applyFont="1" applyFill="1" applyBorder="1" applyAlignment="1">
      <alignment horizontal="center" vertical="center"/>
    </xf>
    <xf numFmtId="182" fontId="8" fillId="5" borderId="13" xfId="0" applyNumberFormat="1" applyFont="1" applyFill="1" applyBorder="1" applyAlignment="1">
      <alignment horizontal="center" vertical="center"/>
    </xf>
    <xf numFmtId="182" fontId="8" fillId="5" borderId="18" xfId="0" applyNumberFormat="1" applyFont="1" applyFill="1" applyBorder="1" applyAlignment="1">
      <alignment horizontal="center" vertical="center"/>
    </xf>
    <xf numFmtId="185" fontId="4" fillId="0" borderId="6" xfId="0" applyNumberFormat="1" applyFont="1" applyFill="1" applyBorder="1" applyAlignment="1">
      <alignment horizontal="center" vertical="center"/>
    </xf>
    <xf numFmtId="185" fontId="4" fillId="0" borderId="6" xfId="0" applyNumberFormat="1" applyFont="1" applyBorder="1" applyAlignment="1">
      <alignment horizontal="center" vertical="center"/>
    </xf>
    <xf numFmtId="185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184" fontId="7" fillId="0" borderId="6" xfId="0" applyNumberFormat="1" applyFont="1" applyBorder="1" applyAlignment="1">
      <alignment horizontal="center" vertical="center"/>
    </xf>
    <xf numFmtId="182" fontId="10" fillId="7" borderId="19" xfId="0" applyNumberFormat="1" applyFont="1" applyFill="1" applyBorder="1" applyAlignment="1">
      <alignment horizontal="center" vertical="center"/>
    </xf>
    <xf numFmtId="188" fontId="6" fillId="0" borderId="0" xfId="0" applyNumberFormat="1" applyFont="1" applyBorder="1" applyAlignment="1">
      <alignment horizontal="right"/>
    </xf>
    <xf numFmtId="182" fontId="11" fillId="6" borderId="14" xfId="0" applyNumberFormat="1" applyFont="1" applyFill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8" fontId="6" fillId="0" borderId="20" xfId="0" applyNumberFormat="1" applyFont="1" applyBorder="1" applyAlignment="1">
      <alignment horizontal="center" vertical="center"/>
    </xf>
    <xf numFmtId="178" fontId="7" fillId="0" borderId="6" xfId="0" applyNumberFormat="1" applyFont="1" applyBorder="1" applyAlignment="1">
      <alignment horizontal="center" vertical="center"/>
    </xf>
    <xf numFmtId="184" fontId="3" fillId="0" borderId="6" xfId="0" applyNumberFormat="1" applyFont="1" applyBorder="1" applyAlignment="1">
      <alignment horizontal="center" vertical="center"/>
    </xf>
    <xf numFmtId="184" fontId="3" fillId="0" borderId="6" xfId="0" applyNumberFormat="1" applyFont="1" applyFill="1" applyBorder="1" applyAlignment="1">
      <alignment horizontal="center" vertical="center"/>
    </xf>
    <xf numFmtId="184" fontId="3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1:AD58"/>
  <sheetViews>
    <sheetView tabSelected="1" zoomScale="110" zoomScaleNormal="110"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J50" sqref="J50"/>
    </sheetView>
  </sheetViews>
  <sheetFormatPr defaultRowHeight="16.5" x14ac:dyDescent="0.3"/>
  <cols>
    <col min="1" max="1" width="1.88671875" style="2" customWidth="1"/>
    <col min="2" max="2" width="4.21875" style="3" customWidth="1"/>
    <col min="3" max="3" width="7.21875" style="4" customWidth="1"/>
    <col min="4" max="4" width="8.44140625" style="2" customWidth="1"/>
    <col min="5" max="5" width="8.21875" style="28" customWidth="1"/>
    <col min="6" max="6" width="8.21875" style="2" customWidth="1"/>
    <col min="7" max="7" width="8.109375" style="2" customWidth="1"/>
    <col min="8" max="8" width="9.6640625" style="28" customWidth="1"/>
    <col min="9" max="9" width="8.5546875" style="2" customWidth="1"/>
    <col min="10" max="10" width="8.109375" style="2" customWidth="1"/>
    <col min="11" max="11" width="8.77734375" style="28" customWidth="1"/>
    <col min="12" max="12" width="8.21875" style="2" customWidth="1"/>
    <col min="13" max="13" width="7.6640625" style="2" customWidth="1"/>
    <col min="14" max="14" width="8" style="28" customWidth="1"/>
    <col min="15" max="15" width="8.109375" style="2" customWidth="1"/>
    <col min="16" max="16" width="7.44140625" style="2" customWidth="1"/>
    <col min="17" max="17" width="7.88671875" style="28" customWidth="1"/>
    <col min="18" max="18" width="8.5546875" style="2" customWidth="1"/>
    <col min="19" max="19" width="7.44140625" style="2" customWidth="1"/>
    <col min="20" max="20" width="8.109375" style="28" customWidth="1"/>
    <col min="21" max="21" width="7.6640625" style="2" customWidth="1"/>
    <col min="22" max="22" width="7.88671875" style="2" customWidth="1"/>
    <col min="23" max="23" width="8.5546875" style="28" customWidth="1"/>
    <col min="24" max="24" width="7.6640625" style="2" customWidth="1"/>
    <col min="25" max="25" width="8.21875" style="2" customWidth="1"/>
    <col min="26" max="26" width="8.109375" style="28" customWidth="1"/>
    <col min="27" max="27" width="8.5546875" style="2" customWidth="1"/>
    <col min="28" max="28" width="0.44140625" style="2" customWidth="1"/>
    <col min="29" max="29" width="3.6640625" style="2" customWidth="1"/>
    <col min="30" max="30" width="7.88671875" style="2" customWidth="1"/>
    <col min="31" max="16384" width="8.88671875" style="2"/>
  </cols>
  <sheetData>
    <row r="1" spans="2:30" ht="22.5" customHeight="1" x14ac:dyDescent="0.3">
      <c r="B1" s="141" t="s">
        <v>45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</row>
    <row r="2" spans="2:30" ht="22.5" customHeight="1" x14ac:dyDescent="0.3"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</row>
    <row r="3" spans="2:30" ht="17.25" thickBot="1" x14ac:dyDescent="0.35">
      <c r="AA3" s="2" t="s">
        <v>17</v>
      </c>
    </row>
    <row r="4" spans="2:30" s="6" customFormat="1" ht="30" customHeight="1" x14ac:dyDescent="0.25">
      <c r="B4" s="142" t="s">
        <v>5</v>
      </c>
      <c r="C4" s="143"/>
      <c r="D4" s="159" t="s">
        <v>0</v>
      </c>
      <c r="E4" s="160"/>
      <c r="F4" s="161"/>
      <c r="G4" s="150" t="s">
        <v>6</v>
      </c>
      <c r="H4" s="151"/>
      <c r="I4" s="152"/>
      <c r="J4" s="147" t="s">
        <v>7</v>
      </c>
      <c r="K4" s="148"/>
      <c r="L4" s="149"/>
      <c r="M4" s="150" t="s">
        <v>8</v>
      </c>
      <c r="N4" s="151"/>
      <c r="O4" s="152"/>
      <c r="P4" s="147" t="s">
        <v>2</v>
      </c>
      <c r="Q4" s="148"/>
      <c r="R4" s="149"/>
      <c r="S4" s="150" t="s">
        <v>3</v>
      </c>
      <c r="T4" s="151"/>
      <c r="U4" s="152"/>
      <c r="V4" s="147" t="s">
        <v>9</v>
      </c>
      <c r="W4" s="148"/>
      <c r="X4" s="153"/>
      <c r="Y4" s="154" t="s">
        <v>10</v>
      </c>
      <c r="Z4" s="155"/>
      <c r="AA4" s="156"/>
    </row>
    <row r="5" spans="2:30" s="6" customFormat="1" ht="21" customHeight="1" x14ac:dyDescent="0.25">
      <c r="B5" s="144"/>
      <c r="C5" s="145"/>
      <c r="D5" s="47" t="s">
        <v>56</v>
      </c>
      <c r="E5" s="48" t="s">
        <v>1</v>
      </c>
      <c r="F5" s="49" t="s">
        <v>55</v>
      </c>
      <c r="G5" s="115" t="s">
        <v>53</v>
      </c>
      <c r="H5" s="50" t="s">
        <v>44</v>
      </c>
      <c r="I5" s="117" t="s">
        <v>50</v>
      </c>
      <c r="J5" s="51" t="s">
        <v>54</v>
      </c>
      <c r="K5" s="52" t="s">
        <v>44</v>
      </c>
      <c r="L5" s="120" t="s">
        <v>50</v>
      </c>
      <c r="M5" s="115" t="s">
        <v>53</v>
      </c>
      <c r="N5" s="50" t="s">
        <v>44</v>
      </c>
      <c r="O5" s="117" t="s">
        <v>50</v>
      </c>
      <c r="P5" s="51" t="s">
        <v>52</v>
      </c>
      <c r="Q5" s="52" t="s">
        <v>44</v>
      </c>
      <c r="R5" s="120" t="s">
        <v>51</v>
      </c>
      <c r="S5" s="115" t="s">
        <v>52</v>
      </c>
      <c r="T5" s="50" t="s">
        <v>44</v>
      </c>
      <c r="U5" s="117" t="s">
        <v>51</v>
      </c>
      <c r="V5" s="51" t="s">
        <v>52</v>
      </c>
      <c r="W5" s="52" t="s">
        <v>44</v>
      </c>
      <c r="X5" s="53" t="s">
        <v>50</v>
      </c>
      <c r="Y5" s="115" t="s">
        <v>52</v>
      </c>
      <c r="Z5" s="50" t="s">
        <v>44</v>
      </c>
      <c r="AA5" s="68" t="s">
        <v>50</v>
      </c>
    </row>
    <row r="6" spans="2:30" s="4" customFormat="1" ht="19.5" customHeight="1" x14ac:dyDescent="0.3">
      <c r="B6" s="144"/>
      <c r="C6" s="145"/>
      <c r="D6" s="54" t="s">
        <v>11</v>
      </c>
      <c r="E6" s="55" t="s">
        <v>12</v>
      </c>
      <c r="F6" s="56" t="s">
        <v>11</v>
      </c>
      <c r="G6" s="54" t="s">
        <v>11</v>
      </c>
      <c r="H6" s="55" t="s">
        <v>12</v>
      </c>
      <c r="I6" s="56" t="s">
        <v>11</v>
      </c>
      <c r="J6" s="54" t="s">
        <v>11</v>
      </c>
      <c r="K6" s="55" t="s">
        <v>12</v>
      </c>
      <c r="L6" s="74" t="s">
        <v>11</v>
      </c>
      <c r="M6" s="54" t="s">
        <v>11</v>
      </c>
      <c r="N6" s="55" t="s">
        <v>12</v>
      </c>
      <c r="O6" s="56" t="s">
        <v>11</v>
      </c>
      <c r="P6" s="54" t="s">
        <v>11</v>
      </c>
      <c r="Q6" s="55" t="s">
        <v>12</v>
      </c>
      <c r="R6" s="74" t="s">
        <v>11</v>
      </c>
      <c r="S6" s="54" t="s">
        <v>11</v>
      </c>
      <c r="T6" s="55" t="s">
        <v>12</v>
      </c>
      <c r="U6" s="56" t="s">
        <v>11</v>
      </c>
      <c r="V6" s="54" t="s">
        <v>11</v>
      </c>
      <c r="W6" s="55" t="s">
        <v>12</v>
      </c>
      <c r="X6" s="56" t="s">
        <v>11</v>
      </c>
      <c r="Y6" s="54" t="s">
        <v>11</v>
      </c>
      <c r="Z6" s="55" t="s">
        <v>12</v>
      </c>
      <c r="AA6" s="69" t="s">
        <v>11</v>
      </c>
      <c r="AD6" s="67"/>
    </row>
    <row r="7" spans="2:30" s="11" customFormat="1" ht="19.5" customHeight="1" x14ac:dyDescent="0.3">
      <c r="B7" s="163" t="s">
        <v>33</v>
      </c>
      <c r="C7" s="164"/>
      <c r="D7" s="138">
        <f>SUM(D8:D10)</f>
        <v>84793.23000000001</v>
      </c>
      <c r="E7" s="139">
        <f t="shared" ref="E7:E46" si="0">D7-F7</f>
        <v>-841.5399999999936</v>
      </c>
      <c r="F7" s="140">
        <f>SUM(F8:F10)</f>
        <v>85634.77</v>
      </c>
      <c r="G7" s="118">
        <f>SUM(G8:G10)</f>
        <v>27841.079999999998</v>
      </c>
      <c r="H7" s="57">
        <f>G7-I7</f>
        <v>-1044.8900000000031</v>
      </c>
      <c r="I7" s="119">
        <f>SUM(I8:I10)</f>
        <v>28885.97</v>
      </c>
      <c r="J7" s="58">
        <f>SUM(J8:J10)</f>
        <v>29644.62</v>
      </c>
      <c r="K7" s="57">
        <f t="shared" ref="K7:K46" si="1">J7-L7</f>
        <v>-391.99000000000524</v>
      </c>
      <c r="L7" s="94">
        <f>SUM(L8:L10)</f>
        <v>30036.610000000004</v>
      </c>
      <c r="M7" s="58">
        <f>SUM(M8:M10)</f>
        <v>8647.4499999999989</v>
      </c>
      <c r="N7" s="57">
        <f>M7-O7</f>
        <v>-102.25000000000182</v>
      </c>
      <c r="O7" s="93">
        <f>SUM(O8:O10)</f>
        <v>8749.7000000000007</v>
      </c>
      <c r="P7" s="58">
        <f>SUM(P8:P10)</f>
        <v>8485.489999999998</v>
      </c>
      <c r="Q7" s="57">
        <f>P7-R7</f>
        <v>393.58999999999833</v>
      </c>
      <c r="R7" s="94">
        <f>SUM(R8:R10)</f>
        <v>8091.9</v>
      </c>
      <c r="S7" s="58">
        <f>SUM(S8:S10)</f>
        <v>6971.2000000000007</v>
      </c>
      <c r="T7" s="57">
        <f>S7-U7</f>
        <v>119.80000000000109</v>
      </c>
      <c r="U7" s="93">
        <f>SUM(U8:U10)</f>
        <v>6851.4</v>
      </c>
      <c r="V7" s="58">
        <f>SUM(V8:V10)</f>
        <v>3203.3900000000003</v>
      </c>
      <c r="W7" s="57">
        <f>V7-X7</f>
        <v>184.20000000000027</v>
      </c>
      <c r="X7" s="93">
        <f>SUM(X8:X10)</f>
        <v>3019.19</v>
      </c>
      <c r="Y7" s="58">
        <f>SUM(Y8:Y10)</f>
        <v>0</v>
      </c>
      <c r="Z7" s="57">
        <f>Y7-AA7</f>
        <v>0</v>
      </c>
      <c r="AA7" s="96">
        <f>SUM(AA8:AA10)</f>
        <v>0</v>
      </c>
    </row>
    <row r="8" spans="2:30" s="12" customFormat="1" ht="19.5" customHeight="1" x14ac:dyDescent="0.3">
      <c r="B8" s="162" t="s">
        <v>35</v>
      </c>
      <c r="C8" s="100" t="s">
        <v>13</v>
      </c>
      <c r="D8" s="101">
        <f>SUM(D11,D14,D17,D20,D23,D26,D29,D32,D35,D38,D41,D44)</f>
        <v>44355.930000000008</v>
      </c>
      <c r="E8" s="102">
        <f t="shared" si="0"/>
        <v>-527.96999999999389</v>
      </c>
      <c r="F8" s="103">
        <f>SUM(F11,F14,F17,F20,F23,F26,F29,F32,F35,F38,F41,F44)</f>
        <v>44883.9</v>
      </c>
      <c r="G8" s="101">
        <f>SUM(G11,G14,G17,G20,G23,G26,G29,G32,G35,G38,G41,G44)</f>
        <v>14761.75</v>
      </c>
      <c r="H8" s="102">
        <f t="shared" ref="H8:H10" si="2">G8-I8</f>
        <v>-470.73999999999978</v>
      </c>
      <c r="I8" s="103">
        <f>SUM(I11,I14,I17,I20,I23,I26,I29,I32,I35,I38,I41,I44)</f>
        <v>15232.49</v>
      </c>
      <c r="J8" s="101">
        <f>SUM(J11,J14,J17,J20,J23,J26,J29,J32,J35,J38,J41,J44)</f>
        <v>15428.76</v>
      </c>
      <c r="K8" s="102">
        <f t="shared" si="1"/>
        <v>-427.01000000000022</v>
      </c>
      <c r="L8" s="121">
        <f>SUM(L11,L14,L17,L20,L23,L26,L29,L32,L35,L38,L41,L44)</f>
        <v>15855.77</v>
      </c>
      <c r="M8" s="101">
        <f>SUM(M11,M14,M17,M20,M23,M26,M29,M32,M35,M38,M41,M44)</f>
        <v>4480.84</v>
      </c>
      <c r="N8" s="102">
        <f t="shared" ref="N8:N10" si="3">M8-O8</f>
        <v>-6.3100000000004002</v>
      </c>
      <c r="O8" s="103">
        <f>SUM(O11,O14,O17,O20,O23,O26,O29,O32,O35,O38,O41,O44)</f>
        <v>4487.1500000000005</v>
      </c>
      <c r="P8" s="101">
        <f>SUM(P11,P14,P17,P20,P23,P26,P29,P32,P35,P38,P41,P44)</f>
        <v>4367.4799999999996</v>
      </c>
      <c r="Q8" s="102">
        <f t="shared" ref="Q8:Q10" si="4">P8-R8</f>
        <v>197.98999999999978</v>
      </c>
      <c r="R8" s="121">
        <f>SUM(R11,R14,R17,R20,R23,R26,R29,R32,R35,R38,R41,R44)</f>
        <v>4169.49</v>
      </c>
      <c r="S8" s="101">
        <f>SUM(S11,S14,S17,S20,S23,S26,S29,S32,S35,S38,S41,S44)</f>
        <v>3739.4000000000005</v>
      </c>
      <c r="T8" s="102">
        <f t="shared" ref="T8:T10" si="5">S8-U8</f>
        <v>72.8100000000004</v>
      </c>
      <c r="U8" s="103">
        <f>SUM(U11,U14,U17,U20,U23,U26,U29,U32,U35,U38,U41,U44)</f>
        <v>3666.59</v>
      </c>
      <c r="V8" s="101">
        <f>SUM(V11,V14,V17,V20,V23,V26,V29,V32,V35,V38,V41,V44)</f>
        <v>1577.7</v>
      </c>
      <c r="W8" s="102">
        <f>V8-X8</f>
        <v>105.28999999999974</v>
      </c>
      <c r="X8" s="103">
        <f>SUM(X11,X14,X17,X20,X23,X26,X29,X32,X35,X38,X41,X44)</f>
        <v>1472.4100000000003</v>
      </c>
      <c r="Y8" s="101">
        <f>SUM(Y11,Y14,Y17,Y20,Y23,Y26,Y29,Y32,Y35,Y38,Y41,Y44)</f>
        <v>0</v>
      </c>
      <c r="Z8" s="102">
        <f>Y8-AA8</f>
        <v>0</v>
      </c>
      <c r="AA8" s="112">
        <f>SUM(AA11,AA14,AA17,AA20,AA23,AA26,AA29,AA32,AA35,AA38,AA41,AA44)</f>
        <v>0</v>
      </c>
    </row>
    <row r="9" spans="2:30" s="13" customFormat="1" ht="19.5" customHeight="1" x14ac:dyDescent="0.3">
      <c r="B9" s="146"/>
      <c r="C9" s="104" t="s">
        <v>14</v>
      </c>
      <c r="D9" s="105">
        <f t="shared" ref="D9:D10" si="6">SUM(D12,D15,D18,D21,D24,D27,D30,D33,D36,D39,D42,D45)</f>
        <v>14865.360000000002</v>
      </c>
      <c r="E9" s="106">
        <f t="shared" si="0"/>
        <v>532.81000000000313</v>
      </c>
      <c r="F9" s="107">
        <f t="shared" ref="F9:G10" si="7">SUM(F12,F15,F18,F21,F24,F27,F30,F33,F36,F39,F42,F45)</f>
        <v>14332.55</v>
      </c>
      <c r="G9" s="105">
        <f t="shared" si="7"/>
        <v>5670.3499999999995</v>
      </c>
      <c r="H9" s="106">
        <f t="shared" si="2"/>
        <v>208.90999999999985</v>
      </c>
      <c r="I9" s="107">
        <f t="shared" ref="I9:J10" si="8">SUM(I12,I15,I18,I21,I24,I27,I30,I33,I36,I39,I42,I45)</f>
        <v>5461.44</v>
      </c>
      <c r="J9" s="105">
        <f t="shared" si="8"/>
        <v>5076.91</v>
      </c>
      <c r="K9" s="106">
        <f t="shared" si="1"/>
        <v>229.30999999999949</v>
      </c>
      <c r="L9" s="122">
        <f t="shared" ref="L9:M9" si="9">SUM(L12,L15,L18,L21,L24,L27,L30,L33,L36,L39,L42,L45)</f>
        <v>4847.6000000000004</v>
      </c>
      <c r="M9" s="105">
        <f t="shared" si="9"/>
        <v>868.18999999999983</v>
      </c>
      <c r="N9" s="106">
        <f t="shared" si="3"/>
        <v>-2.3400000000002592</v>
      </c>
      <c r="O9" s="107">
        <f t="shared" ref="O9:P10" si="10">SUM(O12,O15,O18,O21,O24,O27,O30,O33,O36,O39,O42,O45)</f>
        <v>870.53000000000009</v>
      </c>
      <c r="P9" s="105">
        <f t="shared" si="10"/>
        <v>1524.8899999999999</v>
      </c>
      <c r="Q9" s="106">
        <f t="shared" si="4"/>
        <v>41.029999999999518</v>
      </c>
      <c r="R9" s="122">
        <f t="shared" ref="R9" si="11">SUM(R12,R15,R18,R21,R24,R27,R30,R33,R36,R39,R42,R45)</f>
        <v>1483.8600000000004</v>
      </c>
      <c r="S9" s="105">
        <f>SUM(S12,S15,S18,S21,S24,S27,S30,S33,S36,S39,S42,S45)</f>
        <v>1333.06</v>
      </c>
      <c r="T9" s="106">
        <f t="shared" si="5"/>
        <v>-26.340000000000146</v>
      </c>
      <c r="U9" s="107">
        <f>SUM(U12,U15,U18,U21,U24,U27,U30,U33,U36,U39,U42,U45)</f>
        <v>1359.4</v>
      </c>
      <c r="V9" s="105">
        <f t="shared" ref="V9:V10" si="12">SUM(V12,V15,V18,V21,V24,V27,V30,V33,V36,V39,V42,V45)</f>
        <v>391.96000000000004</v>
      </c>
      <c r="W9" s="106">
        <f t="shared" ref="W9:W10" si="13">V9-X9</f>
        <v>82.240000000000009</v>
      </c>
      <c r="X9" s="107">
        <f t="shared" ref="X9:Y10" si="14">SUM(X12,X15,X18,X21,X24,X27,X30,X33,X36,X39,X42,X45)</f>
        <v>309.72000000000003</v>
      </c>
      <c r="Y9" s="105">
        <f t="shared" si="14"/>
        <v>0</v>
      </c>
      <c r="Z9" s="106">
        <f t="shared" ref="Z9:Z10" si="15">Y9-AA9</f>
        <v>0</v>
      </c>
      <c r="AA9" s="113">
        <f t="shared" ref="AA9" si="16">SUM(AA12,AA15,AA18,AA21,AA24,AA27,AA30,AA33,AA36,AA39,AA42,AA45)</f>
        <v>0</v>
      </c>
    </row>
    <row r="10" spans="2:30" s="13" customFormat="1" ht="19.5" customHeight="1" x14ac:dyDescent="0.3">
      <c r="B10" s="146"/>
      <c r="C10" s="108" t="s">
        <v>15</v>
      </c>
      <c r="D10" s="109">
        <f t="shared" si="6"/>
        <v>25571.940000000002</v>
      </c>
      <c r="E10" s="110">
        <f t="shared" si="0"/>
        <v>-846.38000000000102</v>
      </c>
      <c r="F10" s="111">
        <f t="shared" si="7"/>
        <v>26418.320000000003</v>
      </c>
      <c r="G10" s="109">
        <f t="shared" si="7"/>
        <v>7408.98</v>
      </c>
      <c r="H10" s="110">
        <f t="shared" si="2"/>
        <v>-783.05999999999949</v>
      </c>
      <c r="I10" s="111">
        <f t="shared" ref="I10" si="17">SUM(I13,I16,I19,I22,I25,I28,I31,I34,I37,I40,I43,I46)</f>
        <v>8192.0399999999991</v>
      </c>
      <c r="J10" s="109">
        <f t="shared" si="8"/>
        <v>9138.9500000000007</v>
      </c>
      <c r="K10" s="110">
        <f t="shared" si="1"/>
        <v>-194.29000000000087</v>
      </c>
      <c r="L10" s="123">
        <f t="shared" ref="L10" si="18">SUM(L13,L16,L19,L22,L25,L28,L31,L34,L37,L40,L43,L46)</f>
        <v>9333.2400000000016</v>
      </c>
      <c r="M10" s="109">
        <f>SUM(M13,M16,M19,M22,M25,M28,M31,M34,M37,M40,M43,M46)</f>
        <v>3298.4199999999996</v>
      </c>
      <c r="N10" s="110">
        <f t="shared" si="3"/>
        <v>-93.600000000000364</v>
      </c>
      <c r="O10" s="111">
        <f t="shared" ref="O10" si="19">SUM(O13,O16,O19,O22,O25,O28,O31,O34,O37,O40,O43,O46)</f>
        <v>3392.02</v>
      </c>
      <c r="P10" s="109">
        <f t="shared" si="10"/>
        <v>2593.12</v>
      </c>
      <c r="Q10" s="110">
        <f t="shared" si="4"/>
        <v>154.57000000000016</v>
      </c>
      <c r="R10" s="123">
        <f t="shared" ref="R10" si="20">SUM(R13,R16,R19,R22,R25,R28,R31,R34,R37,R40,R43,R46)</f>
        <v>2438.5499999999997</v>
      </c>
      <c r="S10" s="109">
        <f>SUM(S13,S16,S19,S22,S25,S28,S31,S34,S37,S40,S43,S46)</f>
        <v>1898.7399999999998</v>
      </c>
      <c r="T10" s="110">
        <f t="shared" si="5"/>
        <v>73.3299999999997</v>
      </c>
      <c r="U10" s="111">
        <f>SUM(U13,U16,U19,U22,U25,U28,U31,U34,U37,U40,U43,U46)</f>
        <v>1825.41</v>
      </c>
      <c r="V10" s="109">
        <f t="shared" si="12"/>
        <v>1233.73</v>
      </c>
      <c r="W10" s="110">
        <f t="shared" si="13"/>
        <v>-3.3299999999996999</v>
      </c>
      <c r="X10" s="111">
        <f t="shared" ref="X10" si="21">SUM(X13,X16,X19,X22,X25,X28,X31,X34,X37,X40,X43,X46)</f>
        <v>1237.0599999999997</v>
      </c>
      <c r="Y10" s="109">
        <f t="shared" si="14"/>
        <v>0</v>
      </c>
      <c r="Z10" s="110">
        <f t="shared" si="15"/>
        <v>0</v>
      </c>
      <c r="AA10" s="114">
        <f t="shared" ref="AA10" si="22">SUM(AA13,AA16,AA19,AA22,AA25,AA28,AA31,AA34,AA37,AA40,AA43,AA46)</f>
        <v>0</v>
      </c>
    </row>
    <row r="11" spans="2:30" s="13" customFormat="1" ht="19.5" customHeight="1" x14ac:dyDescent="0.3">
      <c r="B11" s="146" t="s">
        <v>18</v>
      </c>
      <c r="C11" s="14" t="s">
        <v>13</v>
      </c>
      <c r="D11" s="35">
        <f>G11+J11+M11+P11+S11+V11</f>
        <v>3519.3799999999997</v>
      </c>
      <c r="E11" s="29">
        <f t="shared" si="0"/>
        <v>-262.23999999999978</v>
      </c>
      <c r="F11" s="23">
        <f>I11+L11+O11+R11+U11+X11</f>
        <v>3781.6199999999994</v>
      </c>
      <c r="G11" s="35">
        <v>1143.99</v>
      </c>
      <c r="H11" s="36">
        <f t="shared" ref="H11:H46" si="23">G11-I11</f>
        <v>-166.83999999999992</v>
      </c>
      <c r="I11" s="35">
        <v>1310.83</v>
      </c>
      <c r="J11" s="35">
        <v>1239.58</v>
      </c>
      <c r="K11" s="36">
        <f t="shared" si="1"/>
        <v>-75.990000000000009</v>
      </c>
      <c r="L11" s="35">
        <v>1315.57</v>
      </c>
      <c r="M11" s="35">
        <v>368.26</v>
      </c>
      <c r="N11" s="36">
        <f t="shared" ref="N11:N46" si="24">M11-O11</f>
        <v>-19.019999999999982</v>
      </c>
      <c r="O11" s="35">
        <v>387.28</v>
      </c>
      <c r="P11" s="35">
        <v>344.43</v>
      </c>
      <c r="Q11" s="36">
        <f t="shared" ref="Q11:Q46" si="25">P11-R11</f>
        <v>1.0699999999999932</v>
      </c>
      <c r="R11" s="35">
        <v>343.36</v>
      </c>
      <c r="S11" s="35">
        <v>302.31</v>
      </c>
      <c r="T11" s="36">
        <f t="shared" ref="T11:T46" si="26">S11-U11</f>
        <v>-4.6499999999999773</v>
      </c>
      <c r="U11" s="35">
        <v>306.95999999999998</v>
      </c>
      <c r="V11" s="35">
        <v>120.81</v>
      </c>
      <c r="W11" s="36">
        <f t="shared" ref="W11:W46" si="27">V11-X11</f>
        <v>3.1899999999999977</v>
      </c>
      <c r="X11" s="35">
        <v>117.62</v>
      </c>
      <c r="Y11" s="116"/>
      <c r="Z11" s="36"/>
      <c r="AA11" s="116"/>
    </row>
    <row r="12" spans="2:30" s="13" customFormat="1" ht="19.5" customHeight="1" x14ac:dyDescent="0.3">
      <c r="B12" s="146"/>
      <c r="C12" s="14" t="s">
        <v>14</v>
      </c>
      <c r="D12" s="35">
        <f>G12+J12+M12+P12+S12+V12+AD12</f>
        <v>1117.6300000000001</v>
      </c>
      <c r="E12" s="29">
        <f t="shared" si="0"/>
        <v>-29.499999999999773</v>
      </c>
      <c r="F12" s="23">
        <f>I12+L12+O12+R12+U12+X12</f>
        <v>1147.1299999999999</v>
      </c>
      <c r="G12" s="35">
        <v>421.77</v>
      </c>
      <c r="H12" s="36">
        <f t="shared" si="23"/>
        <v>1.9599999999999795</v>
      </c>
      <c r="I12" s="35">
        <v>419.81</v>
      </c>
      <c r="J12" s="35">
        <v>382.75</v>
      </c>
      <c r="K12" s="36">
        <f t="shared" si="1"/>
        <v>-27.29000000000002</v>
      </c>
      <c r="L12" s="35">
        <v>410.04</v>
      </c>
      <c r="M12" s="35">
        <v>63.97</v>
      </c>
      <c r="N12" s="36">
        <f t="shared" si="24"/>
        <v>-1.5999999999999943</v>
      </c>
      <c r="O12" s="35">
        <v>65.569999999999993</v>
      </c>
      <c r="P12" s="35">
        <v>108.71</v>
      </c>
      <c r="Q12" s="36">
        <f t="shared" si="25"/>
        <v>-14.700000000000003</v>
      </c>
      <c r="R12" s="35">
        <v>123.41</v>
      </c>
      <c r="S12" s="35">
        <v>112.14</v>
      </c>
      <c r="T12" s="36">
        <f t="shared" si="26"/>
        <v>7.6599999999999966</v>
      </c>
      <c r="U12" s="35">
        <v>104.48</v>
      </c>
      <c r="V12" s="35">
        <v>28.29</v>
      </c>
      <c r="W12" s="36">
        <f t="shared" si="27"/>
        <v>4.4699999999999989</v>
      </c>
      <c r="X12" s="35">
        <v>23.82</v>
      </c>
      <c r="Y12" s="116"/>
      <c r="Z12" s="36"/>
      <c r="AA12" s="116"/>
    </row>
    <row r="13" spans="2:30" s="13" customFormat="1" ht="19.5" customHeight="1" x14ac:dyDescent="0.3">
      <c r="B13" s="146"/>
      <c r="C13" s="14" t="s">
        <v>15</v>
      </c>
      <c r="D13" s="35">
        <f>G13+J13+M13+P13+S13+V13+Y13</f>
        <v>1870.8100000000002</v>
      </c>
      <c r="E13" s="29">
        <f t="shared" si="0"/>
        <v>-391.27999999999952</v>
      </c>
      <c r="F13" s="23">
        <f>I13+L13+O13+R13+U13+X13+AA13</f>
        <v>2262.0899999999997</v>
      </c>
      <c r="G13" s="35">
        <v>553.82000000000005</v>
      </c>
      <c r="H13" s="36">
        <f t="shared" si="23"/>
        <v>-156.88</v>
      </c>
      <c r="I13" s="35">
        <v>710.7</v>
      </c>
      <c r="J13" s="35">
        <v>644.12</v>
      </c>
      <c r="K13" s="36">
        <f t="shared" si="1"/>
        <v>-148.29999999999995</v>
      </c>
      <c r="L13" s="35">
        <v>792.42</v>
      </c>
      <c r="M13" s="35">
        <v>244.7</v>
      </c>
      <c r="N13" s="36">
        <f t="shared" si="24"/>
        <v>-49.889999999999986</v>
      </c>
      <c r="O13" s="35">
        <v>294.58999999999997</v>
      </c>
      <c r="P13" s="35">
        <v>196.3</v>
      </c>
      <c r="Q13" s="36">
        <f t="shared" si="25"/>
        <v>-6.789999999999992</v>
      </c>
      <c r="R13" s="35">
        <v>203.09</v>
      </c>
      <c r="S13" s="35">
        <v>140.69999999999999</v>
      </c>
      <c r="T13" s="36">
        <f t="shared" si="26"/>
        <v>-16.810000000000002</v>
      </c>
      <c r="U13" s="35">
        <v>157.51</v>
      </c>
      <c r="V13" s="35">
        <v>91.17</v>
      </c>
      <c r="W13" s="36">
        <f t="shared" si="27"/>
        <v>-12.61</v>
      </c>
      <c r="X13" s="35">
        <v>103.78</v>
      </c>
      <c r="Y13" s="116"/>
      <c r="Z13" s="36">
        <f>Y13-AA13</f>
        <v>0</v>
      </c>
      <c r="AA13" s="116"/>
    </row>
    <row r="14" spans="2:30" s="13" customFormat="1" ht="19.5" customHeight="1" x14ac:dyDescent="0.3">
      <c r="B14" s="146" t="s">
        <v>19</v>
      </c>
      <c r="C14" s="14" t="s">
        <v>13</v>
      </c>
      <c r="D14" s="35">
        <f>G14+J14+M14+P14+S14+V14</f>
        <v>3432.96</v>
      </c>
      <c r="E14" s="29">
        <f t="shared" si="0"/>
        <v>-147.17999999999984</v>
      </c>
      <c r="F14" s="23">
        <f>I14+L14+O14+R14+U14+X14</f>
        <v>3580.14</v>
      </c>
      <c r="G14" s="35">
        <v>1121.44</v>
      </c>
      <c r="H14" s="36">
        <f t="shared" si="23"/>
        <v>-92.970000000000027</v>
      </c>
      <c r="I14" s="35">
        <v>1214.4100000000001</v>
      </c>
      <c r="J14" s="35">
        <v>1211.52</v>
      </c>
      <c r="K14" s="36">
        <f t="shared" si="1"/>
        <v>-28.910000000000082</v>
      </c>
      <c r="L14" s="35">
        <v>1240.43</v>
      </c>
      <c r="M14" s="35">
        <v>365.78</v>
      </c>
      <c r="N14" s="36">
        <f t="shared" si="24"/>
        <v>-14.840000000000032</v>
      </c>
      <c r="O14" s="35">
        <v>380.62</v>
      </c>
      <c r="P14" s="35">
        <v>329.67</v>
      </c>
      <c r="Q14" s="36">
        <f t="shared" si="25"/>
        <v>-10.439999999999998</v>
      </c>
      <c r="R14" s="35">
        <v>340.11</v>
      </c>
      <c r="S14" s="35">
        <v>285.05</v>
      </c>
      <c r="T14" s="36">
        <f t="shared" si="26"/>
        <v>-6.2799999999999727</v>
      </c>
      <c r="U14" s="35">
        <v>291.33</v>
      </c>
      <c r="V14" s="35">
        <v>119.5</v>
      </c>
      <c r="W14" s="36">
        <f t="shared" si="27"/>
        <v>6.2600000000000051</v>
      </c>
      <c r="X14" s="35">
        <v>113.24</v>
      </c>
      <c r="Y14" s="116"/>
      <c r="Z14" s="36"/>
      <c r="AA14" s="116"/>
    </row>
    <row r="15" spans="2:30" s="13" customFormat="1" ht="19.5" customHeight="1" x14ac:dyDescent="0.3">
      <c r="B15" s="146"/>
      <c r="C15" s="14" t="s">
        <v>14</v>
      </c>
      <c r="D15" s="35">
        <f>G15+J15+M15+P15+S15+V15+AD15</f>
        <v>1133.2500000000002</v>
      </c>
      <c r="E15" s="29">
        <f t="shared" si="0"/>
        <v>140.74000000000035</v>
      </c>
      <c r="F15" s="23">
        <f>I15+L15+O15+R15+U15+X15</f>
        <v>992.50999999999988</v>
      </c>
      <c r="G15" s="35">
        <v>430.25</v>
      </c>
      <c r="H15" s="36">
        <f t="shared" si="23"/>
        <v>50.850000000000023</v>
      </c>
      <c r="I15" s="35">
        <v>379.4</v>
      </c>
      <c r="J15" s="35">
        <v>385.61</v>
      </c>
      <c r="K15" s="36">
        <f t="shared" si="1"/>
        <v>47.650000000000034</v>
      </c>
      <c r="L15" s="35">
        <v>337.96</v>
      </c>
      <c r="M15" s="35">
        <v>65.97</v>
      </c>
      <c r="N15" s="36">
        <f t="shared" si="24"/>
        <v>4.18</v>
      </c>
      <c r="O15" s="35">
        <v>61.79</v>
      </c>
      <c r="P15" s="35">
        <v>116.36</v>
      </c>
      <c r="Q15" s="36">
        <f t="shared" si="25"/>
        <v>13.459999999999994</v>
      </c>
      <c r="R15" s="35">
        <v>102.9</v>
      </c>
      <c r="S15" s="35">
        <v>106.43</v>
      </c>
      <c r="T15" s="36">
        <f t="shared" si="26"/>
        <v>16.090000000000003</v>
      </c>
      <c r="U15" s="35">
        <v>90.34</v>
      </c>
      <c r="V15" s="35">
        <v>28.63</v>
      </c>
      <c r="W15" s="36">
        <f t="shared" si="27"/>
        <v>8.509999999999998</v>
      </c>
      <c r="X15" s="35">
        <v>20.12</v>
      </c>
      <c r="Y15" s="116"/>
      <c r="Z15" s="36"/>
      <c r="AA15" s="116"/>
    </row>
    <row r="16" spans="2:30" s="13" customFormat="1" ht="19.5" customHeight="1" x14ac:dyDescent="0.3">
      <c r="B16" s="146"/>
      <c r="C16" s="14" t="s">
        <v>15</v>
      </c>
      <c r="D16" s="35">
        <f>G16+J16+M16+P16+S16+V16+Y16</f>
        <v>1882.76</v>
      </c>
      <c r="E16" s="29">
        <f t="shared" si="0"/>
        <v>-142.91000000000008</v>
      </c>
      <c r="F16" s="23">
        <f>I16+L16+O16+R16+U16+X16+AA16</f>
        <v>2025.67</v>
      </c>
      <c r="G16" s="35">
        <v>553.55999999999995</v>
      </c>
      <c r="H16" s="36">
        <f t="shared" si="23"/>
        <v>-103.74000000000001</v>
      </c>
      <c r="I16" s="35">
        <v>657.3</v>
      </c>
      <c r="J16" s="35">
        <v>667.47</v>
      </c>
      <c r="K16" s="36">
        <f t="shared" si="1"/>
        <v>-46.029999999999973</v>
      </c>
      <c r="L16" s="35">
        <v>713.5</v>
      </c>
      <c r="M16" s="35">
        <v>244.28</v>
      </c>
      <c r="N16" s="36">
        <f t="shared" si="24"/>
        <v>-12.249999999999972</v>
      </c>
      <c r="O16" s="35">
        <v>256.52999999999997</v>
      </c>
      <c r="P16" s="35">
        <v>193.69</v>
      </c>
      <c r="Q16" s="36">
        <f t="shared" si="25"/>
        <v>18.75</v>
      </c>
      <c r="R16" s="35">
        <v>174.94</v>
      </c>
      <c r="S16" s="35">
        <v>132.57</v>
      </c>
      <c r="T16" s="36">
        <f t="shared" si="26"/>
        <v>-2.0400000000000205</v>
      </c>
      <c r="U16" s="35">
        <v>134.61000000000001</v>
      </c>
      <c r="V16" s="35">
        <v>91.19</v>
      </c>
      <c r="W16" s="36">
        <f t="shared" si="27"/>
        <v>2.3999999999999915</v>
      </c>
      <c r="X16" s="35">
        <v>88.79</v>
      </c>
      <c r="Y16" s="116"/>
      <c r="Z16" s="36">
        <f>Y16-AA16</f>
        <v>0</v>
      </c>
      <c r="AA16" s="116"/>
    </row>
    <row r="17" spans="2:30" s="1" customFormat="1" ht="19.5" customHeight="1" x14ac:dyDescent="0.3">
      <c r="B17" s="157" t="s">
        <v>20</v>
      </c>
      <c r="C17" s="9" t="s">
        <v>13</v>
      </c>
      <c r="D17" s="35">
        <f>G17+J17+M17+P17+S17+V17</f>
        <v>3742.5000000000005</v>
      </c>
      <c r="E17" s="29">
        <f t="shared" si="0"/>
        <v>-57.739999999999327</v>
      </c>
      <c r="F17" s="23">
        <f>I17+L17+O17+R17+U17+X17</f>
        <v>3800.24</v>
      </c>
      <c r="G17" s="35">
        <v>1237.8499999999999</v>
      </c>
      <c r="H17" s="36">
        <f t="shared" si="23"/>
        <v>-43.970000000000027</v>
      </c>
      <c r="I17" s="35">
        <v>1281.82</v>
      </c>
      <c r="J17" s="35">
        <v>1298.1099999999999</v>
      </c>
      <c r="K17" s="36">
        <f t="shared" si="1"/>
        <v>-55.100000000000136</v>
      </c>
      <c r="L17" s="35">
        <v>1353.21</v>
      </c>
      <c r="M17" s="35">
        <v>396.69</v>
      </c>
      <c r="N17" s="36">
        <f t="shared" si="24"/>
        <v>12.629999999999995</v>
      </c>
      <c r="O17" s="35">
        <v>384.06</v>
      </c>
      <c r="P17" s="35">
        <v>370.11</v>
      </c>
      <c r="Q17" s="36">
        <f t="shared" si="25"/>
        <v>14.110000000000014</v>
      </c>
      <c r="R17" s="35">
        <v>356</v>
      </c>
      <c r="S17" s="35">
        <v>310.45999999999998</v>
      </c>
      <c r="T17" s="36">
        <f t="shared" si="26"/>
        <v>3.8599999999999568</v>
      </c>
      <c r="U17" s="35">
        <v>306.60000000000002</v>
      </c>
      <c r="V17" s="35">
        <v>129.28</v>
      </c>
      <c r="W17" s="36">
        <f t="shared" si="27"/>
        <v>10.730000000000004</v>
      </c>
      <c r="X17" s="35">
        <v>118.55</v>
      </c>
      <c r="Y17" s="116"/>
      <c r="Z17" s="36"/>
      <c r="AA17" s="116"/>
      <c r="AD17" s="77"/>
    </row>
    <row r="18" spans="2:30" s="1" customFormat="1" ht="19.5" customHeight="1" x14ac:dyDescent="0.3">
      <c r="B18" s="157"/>
      <c r="C18" s="9" t="s">
        <v>14</v>
      </c>
      <c r="D18" s="35">
        <f>G18+J18+M18+P18+S18+V18+AD18</f>
        <v>1300.43</v>
      </c>
      <c r="E18" s="29">
        <f t="shared" si="0"/>
        <v>204.59000000000015</v>
      </c>
      <c r="F18" s="23">
        <f>I18+L18+O18+R18+U18+X18</f>
        <v>1095.8399999999999</v>
      </c>
      <c r="G18" s="35">
        <v>490.09</v>
      </c>
      <c r="H18" s="36">
        <f t="shared" si="23"/>
        <v>62.639999999999986</v>
      </c>
      <c r="I18" s="35">
        <v>427.45</v>
      </c>
      <c r="J18" s="35">
        <v>444.16</v>
      </c>
      <c r="K18" s="36">
        <f t="shared" si="1"/>
        <v>79.170000000000016</v>
      </c>
      <c r="L18" s="35">
        <v>364.99</v>
      </c>
      <c r="M18" s="35">
        <v>77.22</v>
      </c>
      <c r="N18" s="36">
        <f t="shared" si="24"/>
        <v>9.4000000000000057</v>
      </c>
      <c r="O18" s="35">
        <v>67.819999999999993</v>
      </c>
      <c r="P18" s="35">
        <v>132.47</v>
      </c>
      <c r="Q18" s="61">
        <f t="shared" si="25"/>
        <v>20.069999999999993</v>
      </c>
      <c r="R18" s="35">
        <v>112.4</v>
      </c>
      <c r="S18" s="35">
        <v>122.65</v>
      </c>
      <c r="T18" s="36">
        <f t="shared" si="26"/>
        <v>21.800000000000011</v>
      </c>
      <c r="U18" s="35">
        <v>100.85</v>
      </c>
      <c r="V18" s="35">
        <v>33.840000000000003</v>
      </c>
      <c r="W18" s="36">
        <f t="shared" si="27"/>
        <v>11.510000000000005</v>
      </c>
      <c r="X18" s="35">
        <v>22.33</v>
      </c>
      <c r="Y18" s="116"/>
      <c r="Z18" s="36"/>
      <c r="AA18" s="116"/>
      <c r="AD18" s="77"/>
    </row>
    <row r="19" spans="2:30" s="1" customFormat="1" ht="19.5" customHeight="1" x14ac:dyDescent="0.3">
      <c r="B19" s="157"/>
      <c r="C19" s="9" t="s">
        <v>15</v>
      </c>
      <c r="D19" s="35">
        <f>G19+J19+M19+P19+S19+V19+Y19</f>
        <v>2046.4</v>
      </c>
      <c r="E19" s="29">
        <f t="shared" si="0"/>
        <v>-44.960000000000036</v>
      </c>
      <c r="F19" s="23">
        <f>I19+L19+O19+R19+U19+X19+AA19</f>
        <v>2091.36</v>
      </c>
      <c r="G19" s="35">
        <v>593.37</v>
      </c>
      <c r="H19" s="36">
        <f t="shared" si="23"/>
        <v>-72.610000000000014</v>
      </c>
      <c r="I19" s="35">
        <v>665.98</v>
      </c>
      <c r="J19" s="35">
        <v>737.45</v>
      </c>
      <c r="K19" s="36">
        <f t="shared" si="1"/>
        <v>19.950000000000045</v>
      </c>
      <c r="L19" s="35">
        <v>717.5</v>
      </c>
      <c r="M19" s="35">
        <v>264.5</v>
      </c>
      <c r="N19" s="36">
        <f t="shared" si="24"/>
        <v>-5.8999999999999773</v>
      </c>
      <c r="O19" s="35">
        <v>270.39999999999998</v>
      </c>
      <c r="P19" s="35">
        <v>203.64</v>
      </c>
      <c r="Q19" s="36">
        <f t="shared" si="25"/>
        <v>10.639999999999986</v>
      </c>
      <c r="R19" s="35">
        <v>193</v>
      </c>
      <c r="S19" s="35">
        <v>145.43</v>
      </c>
      <c r="T19" s="36">
        <f t="shared" si="26"/>
        <v>-1.9699999999999989</v>
      </c>
      <c r="U19" s="35">
        <v>147.4</v>
      </c>
      <c r="V19" s="35">
        <v>102.01</v>
      </c>
      <c r="W19" s="36">
        <f>V19-X19</f>
        <v>4.9300000000000068</v>
      </c>
      <c r="X19" s="35">
        <v>97.08</v>
      </c>
      <c r="Y19" s="116"/>
      <c r="Z19" s="36">
        <f>Y19-AA19</f>
        <v>0</v>
      </c>
      <c r="AA19" s="116"/>
    </row>
    <row r="20" spans="2:30" s="1" customFormat="1" ht="19.5" customHeight="1" x14ac:dyDescent="0.3">
      <c r="B20" s="157" t="s">
        <v>21</v>
      </c>
      <c r="C20" s="9" t="s">
        <v>13</v>
      </c>
      <c r="D20" s="35">
        <f>G20+J20+M20+P20+S20+V20</f>
        <v>3554.16</v>
      </c>
      <c r="E20" s="29">
        <f t="shared" si="0"/>
        <v>80.769999999999982</v>
      </c>
      <c r="F20" s="23">
        <f>I20+L20+O20+R20+U20+X20</f>
        <v>3473.39</v>
      </c>
      <c r="G20" s="35">
        <v>1183.48</v>
      </c>
      <c r="H20" s="36">
        <f t="shared" si="23"/>
        <v>11.960000000000036</v>
      </c>
      <c r="I20" s="35">
        <v>1171.52</v>
      </c>
      <c r="J20" s="35">
        <v>1244.8699999999999</v>
      </c>
      <c r="K20" s="36">
        <f t="shared" si="1"/>
        <v>31.139999999999873</v>
      </c>
      <c r="L20" s="35">
        <v>1213.73</v>
      </c>
      <c r="M20" s="35">
        <v>357.52</v>
      </c>
      <c r="N20" s="36">
        <f t="shared" si="24"/>
        <v>1.5399999999999636</v>
      </c>
      <c r="O20" s="35">
        <v>355.98</v>
      </c>
      <c r="P20" s="35">
        <v>355.98</v>
      </c>
      <c r="Q20" s="36">
        <f t="shared" si="25"/>
        <v>25.470000000000027</v>
      </c>
      <c r="R20" s="35">
        <v>330.51</v>
      </c>
      <c r="S20" s="35">
        <v>290.63</v>
      </c>
      <c r="T20" s="36">
        <f t="shared" si="26"/>
        <v>0.26999999999998181</v>
      </c>
      <c r="U20" s="35">
        <v>290.36</v>
      </c>
      <c r="V20" s="35">
        <v>121.68</v>
      </c>
      <c r="W20" s="36">
        <f t="shared" si="27"/>
        <v>10.39</v>
      </c>
      <c r="X20" s="35">
        <v>111.29</v>
      </c>
      <c r="Y20" s="116"/>
      <c r="Z20" s="36"/>
      <c r="AA20" s="116"/>
    </row>
    <row r="21" spans="2:30" s="1" customFormat="1" ht="19.5" customHeight="1" x14ac:dyDescent="0.3">
      <c r="B21" s="157"/>
      <c r="C21" s="9" t="s">
        <v>14</v>
      </c>
      <c r="D21" s="35">
        <f>G21+J21+M21+P21+S21+V21+AD21</f>
        <v>1210.4700000000003</v>
      </c>
      <c r="E21" s="29">
        <f t="shared" si="0"/>
        <v>24.020000000000209</v>
      </c>
      <c r="F21" s="23">
        <f>I21+L21+O21+R21+U21+X21</f>
        <v>1186.45</v>
      </c>
      <c r="G21" s="35">
        <v>463.08</v>
      </c>
      <c r="H21" s="36">
        <f t="shared" si="23"/>
        <v>4.8700000000000045</v>
      </c>
      <c r="I21" s="35">
        <v>458.21</v>
      </c>
      <c r="J21" s="35">
        <v>409.6</v>
      </c>
      <c r="K21" s="36">
        <f t="shared" si="1"/>
        <v>0.12999999999999545</v>
      </c>
      <c r="L21" s="35">
        <v>409.47</v>
      </c>
      <c r="M21" s="35">
        <v>70.59</v>
      </c>
      <c r="N21" s="36">
        <f t="shared" si="24"/>
        <v>-1.6299999999999955</v>
      </c>
      <c r="O21" s="35">
        <v>72.22</v>
      </c>
      <c r="P21" s="35">
        <v>122.31</v>
      </c>
      <c r="Q21" s="36">
        <f t="shared" si="25"/>
        <v>1.3400000000000034</v>
      </c>
      <c r="R21" s="35">
        <v>120.97</v>
      </c>
      <c r="S21" s="35">
        <v>113.95</v>
      </c>
      <c r="T21" s="36">
        <f t="shared" si="26"/>
        <v>11.490000000000009</v>
      </c>
      <c r="U21" s="35">
        <v>102.46</v>
      </c>
      <c r="V21" s="35">
        <v>30.94</v>
      </c>
      <c r="W21" s="36">
        <f t="shared" si="27"/>
        <v>7.82</v>
      </c>
      <c r="X21" s="35">
        <v>23.12</v>
      </c>
      <c r="Y21" s="116"/>
      <c r="Z21" s="36"/>
      <c r="AA21" s="116"/>
      <c r="AD21" s="13"/>
    </row>
    <row r="22" spans="2:30" s="1" customFormat="1" ht="19.5" customHeight="1" x14ac:dyDescent="0.3">
      <c r="B22" s="157"/>
      <c r="C22" s="9" t="s">
        <v>15</v>
      </c>
      <c r="D22" s="35">
        <f>G22+J22+M22+P22+S22+V22+Y22</f>
        <v>1937.0100000000002</v>
      </c>
      <c r="E22" s="29">
        <f t="shared" si="0"/>
        <v>-80.049999999999727</v>
      </c>
      <c r="F22" s="23">
        <f>I22+L22+O22+R22+U22+X22+AA22</f>
        <v>2017.06</v>
      </c>
      <c r="G22" s="35">
        <v>559.34</v>
      </c>
      <c r="H22" s="36">
        <f t="shared" si="23"/>
        <v>-77.88</v>
      </c>
      <c r="I22" s="35">
        <v>637.22</v>
      </c>
      <c r="J22" s="35">
        <v>708.44</v>
      </c>
      <c r="K22" s="36">
        <f t="shared" si="1"/>
        <v>-8.0799999999999272</v>
      </c>
      <c r="L22" s="35">
        <v>716.52</v>
      </c>
      <c r="M22" s="35">
        <v>247.8</v>
      </c>
      <c r="N22" s="36">
        <f t="shared" si="24"/>
        <v>-8.6999999999999886</v>
      </c>
      <c r="O22" s="35">
        <v>256.5</v>
      </c>
      <c r="P22" s="35">
        <v>191.51</v>
      </c>
      <c r="Q22" s="36">
        <f t="shared" si="25"/>
        <v>11.329999999999984</v>
      </c>
      <c r="R22" s="35">
        <v>180.18</v>
      </c>
      <c r="S22" s="35">
        <v>138.19</v>
      </c>
      <c r="T22" s="36">
        <f t="shared" si="26"/>
        <v>2.6099999999999852</v>
      </c>
      <c r="U22" s="35">
        <v>135.58000000000001</v>
      </c>
      <c r="V22" s="35">
        <v>91.73</v>
      </c>
      <c r="W22" s="36">
        <f t="shared" si="27"/>
        <v>0.67000000000000171</v>
      </c>
      <c r="X22" s="35">
        <v>91.06</v>
      </c>
      <c r="Y22" s="116"/>
      <c r="Z22" s="36">
        <f>Y22-AA22</f>
        <v>0</v>
      </c>
      <c r="AA22" s="116"/>
    </row>
    <row r="23" spans="2:30" s="1" customFormat="1" ht="19.5" customHeight="1" x14ac:dyDescent="0.3">
      <c r="B23" s="157" t="s">
        <v>22</v>
      </c>
      <c r="C23" s="9" t="s">
        <v>13</v>
      </c>
      <c r="D23" s="35">
        <f>G23+J23+M23+P23+S23+V23+Y23</f>
        <v>3506.5200000000004</v>
      </c>
      <c r="E23" s="29">
        <f t="shared" si="0"/>
        <v>34.790000000000873</v>
      </c>
      <c r="F23" s="23">
        <f>I23+L23+O23+R23+U23+X23</f>
        <v>3471.7299999999996</v>
      </c>
      <c r="G23" s="35">
        <v>1166.6400000000001</v>
      </c>
      <c r="H23" s="36">
        <f t="shared" si="23"/>
        <v>-59.439999999999827</v>
      </c>
      <c r="I23" s="35">
        <v>1226.08</v>
      </c>
      <c r="J23" s="35">
        <v>1234.1400000000001</v>
      </c>
      <c r="K23" s="36">
        <f t="shared" si="1"/>
        <v>24.020000000000209</v>
      </c>
      <c r="L23" s="35">
        <v>1210.1199999999999</v>
      </c>
      <c r="M23" s="35">
        <v>345.28</v>
      </c>
      <c r="N23" s="36">
        <f t="shared" si="24"/>
        <v>13.46999999999997</v>
      </c>
      <c r="O23" s="35">
        <v>331.81</v>
      </c>
      <c r="P23" s="35">
        <v>335.79</v>
      </c>
      <c r="Q23" s="36">
        <f t="shared" si="25"/>
        <v>22.400000000000034</v>
      </c>
      <c r="R23" s="35">
        <v>313.39</v>
      </c>
      <c r="S23" s="35">
        <v>281.64999999999998</v>
      </c>
      <c r="T23" s="36">
        <f t="shared" si="26"/>
        <v>2.0399999999999636</v>
      </c>
      <c r="U23" s="35">
        <v>279.61</v>
      </c>
      <c r="V23" s="35">
        <v>143.02000000000001</v>
      </c>
      <c r="W23" s="36">
        <f t="shared" si="27"/>
        <v>32.300000000000011</v>
      </c>
      <c r="X23" s="35">
        <v>110.72</v>
      </c>
      <c r="Y23" s="116"/>
      <c r="Z23" s="36"/>
      <c r="AA23" s="116"/>
    </row>
    <row r="24" spans="2:30" s="1" customFormat="1" ht="19.5" customHeight="1" x14ac:dyDescent="0.3">
      <c r="B24" s="157"/>
      <c r="C24" s="9" t="s">
        <v>14</v>
      </c>
      <c r="D24" s="35">
        <f>G24+J24+M24+P24+S24+V24+AD24</f>
        <v>1162.8699999999999</v>
      </c>
      <c r="E24" s="29">
        <f t="shared" si="0"/>
        <v>-5.6200000000001182</v>
      </c>
      <c r="F24" s="23">
        <f>I24+L24+O24+R24+U24+X24</f>
        <v>1168.49</v>
      </c>
      <c r="G24" s="35">
        <v>449.8</v>
      </c>
      <c r="H24" s="36">
        <f t="shared" si="23"/>
        <v>-11.449999999999989</v>
      </c>
      <c r="I24" s="35">
        <v>461.25</v>
      </c>
      <c r="J24" s="35">
        <v>390.28</v>
      </c>
      <c r="K24" s="36">
        <f t="shared" si="1"/>
        <v>-1.7800000000000296</v>
      </c>
      <c r="L24" s="35">
        <v>392.06</v>
      </c>
      <c r="M24" s="35">
        <v>66.14</v>
      </c>
      <c r="N24" s="36">
        <f t="shared" si="24"/>
        <v>-8.6200000000000045</v>
      </c>
      <c r="O24" s="35">
        <v>74.760000000000005</v>
      </c>
      <c r="P24" s="35">
        <v>119.45</v>
      </c>
      <c r="Q24" s="36">
        <f t="shared" si="25"/>
        <v>6.5100000000000051</v>
      </c>
      <c r="R24" s="35">
        <v>112.94</v>
      </c>
      <c r="S24" s="35">
        <v>107.31</v>
      </c>
      <c r="T24" s="36">
        <f t="shared" si="26"/>
        <v>4.5100000000000051</v>
      </c>
      <c r="U24" s="35">
        <v>102.8</v>
      </c>
      <c r="V24" s="35">
        <v>29.89</v>
      </c>
      <c r="W24" s="36">
        <f t="shared" si="27"/>
        <v>5.2100000000000009</v>
      </c>
      <c r="X24" s="35">
        <v>24.68</v>
      </c>
      <c r="Y24" s="116"/>
      <c r="Z24" s="36"/>
      <c r="AA24" s="116"/>
      <c r="AD24" s="78"/>
    </row>
    <row r="25" spans="2:30" s="1" customFormat="1" ht="19.5" customHeight="1" x14ac:dyDescent="0.3">
      <c r="B25" s="157"/>
      <c r="C25" s="9" t="s">
        <v>15</v>
      </c>
      <c r="D25" s="35">
        <f>G25+J25+M25+P25+S25+V25+Y25</f>
        <v>2109.65</v>
      </c>
      <c r="E25" s="29">
        <f t="shared" si="0"/>
        <v>-95.209999999999582</v>
      </c>
      <c r="F25" s="23">
        <f>I25+L25+O25+R25+U25+X25+AA25</f>
        <v>2204.8599999999997</v>
      </c>
      <c r="G25" s="35">
        <v>610.73</v>
      </c>
      <c r="H25" s="36">
        <f t="shared" si="23"/>
        <v>-79.240000000000009</v>
      </c>
      <c r="I25" s="35">
        <v>689.97</v>
      </c>
      <c r="J25" s="35">
        <v>763.98</v>
      </c>
      <c r="K25" s="36">
        <f t="shared" si="1"/>
        <v>-12.759999999999991</v>
      </c>
      <c r="L25" s="35">
        <v>776.74</v>
      </c>
      <c r="M25" s="35">
        <v>268.16000000000003</v>
      </c>
      <c r="N25" s="36">
        <f t="shared" si="24"/>
        <v>-13.189999999999998</v>
      </c>
      <c r="O25" s="35">
        <v>281.35000000000002</v>
      </c>
      <c r="P25" s="35">
        <v>211.21</v>
      </c>
      <c r="Q25" s="36">
        <f t="shared" si="25"/>
        <v>4.0900000000000034</v>
      </c>
      <c r="R25" s="35">
        <v>207.12</v>
      </c>
      <c r="S25" s="35">
        <v>153.44</v>
      </c>
      <c r="T25" s="36">
        <f t="shared" si="26"/>
        <v>3.460000000000008</v>
      </c>
      <c r="U25" s="35">
        <v>149.97999999999999</v>
      </c>
      <c r="V25" s="35">
        <v>102.13</v>
      </c>
      <c r="W25" s="36">
        <f t="shared" si="27"/>
        <v>2.4299999999999926</v>
      </c>
      <c r="X25" s="35">
        <v>99.7</v>
      </c>
      <c r="Y25" s="116"/>
      <c r="Z25" s="36">
        <f>Y25-AA25</f>
        <v>0</v>
      </c>
      <c r="AA25" s="116"/>
    </row>
    <row r="26" spans="2:30" s="137" customFormat="1" ht="19.5" customHeight="1" x14ac:dyDescent="0.3">
      <c r="B26" s="157" t="s">
        <v>23</v>
      </c>
      <c r="C26" s="131" t="s">
        <v>13</v>
      </c>
      <c r="D26" s="132">
        <f>G26+J26+M26+P26+S26+V26+Y26</f>
        <v>3785.6499999999996</v>
      </c>
      <c r="E26" s="133">
        <f t="shared" si="0"/>
        <v>51.4699999999998</v>
      </c>
      <c r="F26" s="134">
        <f>I26+L26+O26+R26+U26+X26</f>
        <v>3734.18</v>
      </c>
      <c r="G26" s="132">
        <v>1318.77</v>
      </c>
      <c r="H26" s="135">
        <f t="shared" si="23"/>
        <v>-20.730000000000018</v>
      </c>
      <c r="I26" s="132">
        <v>1339.5</v>
      </c>
      <c r="J26" s="132">
        <v>1318.33</v>
      </c>
      <c r="K26" s="135">
        <f t="shared" si="1"/>
        <v>99.099999999999909</v>
      </c>
      <c r="L26" s="132">
        <v>1219.23</v>
      </c>
      <c r="M26" s="132">
        <v>373.68</v>
      </c>
      <c r="N26" s="135">
        <f t="shared" si="24"/>
        <v>-12.170000000000016</v>
      </c>
      <c r="O26" s="132">
        <v>385.85</v>
      </c>
      <c r="P26" s="132">
        <v>363.58</v>
      </c>
      <c r="Q26" s="135">
        <f t="shared" si="25"/>
        <v>14.189999999999998</v>
      </c>
      <c r="R26" s="132">
        <v>349.39</v>
      </c>
      <c r="S26" s="132">
        <v>286.19</v>
      </c>
      <c r="T26" s="135">
        <f t="shared" si="26"/>
        <v>-29.060000000000002</v>
      </c>
      <c r="U26" s="132">
        <v>315.25</v>
      </c>
      <c r="V26" s="132">
        <v>125.1</v>
      </c>
      <c r="W26" s="135">
        <f t="shared" si="27"/>
        <v>0.14000000000000057</v>
      </c>
      <c r="X26" s="132">
        <v>124.96</v>
      </c>
      <c r="Y26" s="136"/>
      <c r="Z26" s="135"/>
      <c r="AA26" s="136"/>
    </row>
    <row r="27" spans="2:30" s="1" customFormat="1" ht="19.5" customHeight="1" x14ac:dyDescent="0.3">
      <c r="B27" s="157"/>
      <c r="C27" s="9" t="s">
        <v>14</v>
      </c>
      <c r="D27" s="35">
        <f>G27+J27+M27+P27+S27+V27</f>
        <v>1307.03</v>
      </c>
      <c r="E27" s="29">
        <f t="shared" si="0"/>
        <v>122.57999999999993</v>
      </c>
      <c r="F27" s="23">
        <f>I27+L27+O27+R27+U27+X27</f>
        <v>1184.45</v>
      </c>
      <c r="G27" s="35">
        <v>497.06</v>
      </c>
      <c r="H27" s="36">
        <f t="shared" si="23"/>
        <v>33.629999999999995</v>
      </c>
      <c r="I27" s="35">
        <v>463.43</v>
      </c>
      <c r="J27" s="35">
        <v>443.13</v>
      </c>
      <c r="K27" s="36">
        <f t="shared" si="1"/>
        <v>55.879999999999995</v>
      </c>
      <c r="L27" s="35">
        <v>387.25</v>
      </c>
      <c r="M27" s="35">
        <v>78.099999999999994</v>
      </c>
      <c r="N27" s="36">
        <f t="shared" si="24"/>
        <v>-0.95000000000000284</v>
      </c>
      <c r="O27" s="35">
        <v>79.05</v>
      </c>
      <c r="P27" s="35">
        <v>137.84</v>
      </c>
      <c r="Q27" s="36">
        <f t="shared" si="25"/>
        <v>14.909999999999997</v>
      </c>
      <c r="R27" s="35">
        <v>122.93</v>
      </c>
      <c r="S27" s="35">
        <v>116.31</v>
      </c>
      <c r="T27" s="36">
        <f t="shared" si="26"/>
        <v>9.4500000000000028</v>
      </c>
      <c r="U27" s="35">
        <v>106.86</v>
      </c>
      <c r="V27" s="35">
        <v>34.590000000000003</v>
      </c>
      <c r="W27" s="36">
        <f t="shared" si="27"/>
        <v>9.6600000000000037</v>
      </c>
      <c r="X27" s="35">
        <v>24.93</v>
      </c>
      <c r="Y27" s="116"/>
      <c r="Z27" s="36"/>
      <c r="AA27" s="116"/>
    </row>
    <row r="28" spans="2:30" s="1" customFormat="1" ht="19.5" customHeight="1" x14ac:dyDescent="0.3">
      <c r="B28" s="157"/>
      <c r="C28" s="9" t="s">
        <v>15</v>
      </c>
      <c r="D28" s="35">
        <f>G28+J28+M28+P28+S28+V28+Y28</f>
        <v>2238.86</v>
      </c>
      <c r="E28" s="29">
        <f t="shared" si="0"/>
        <v>-171.09999999999991</v>
      </c>
      <c r="F28" s="23">
        <f>I28+L28+O28+R28+U28+X28+AA28</f>
        <v>2409.96</v>
      </c>
      <c r="G28" s="35">
        <v>649.82000000000005</v>
      </c>
      <c r="H28" s="36">
        <f t="shared" si="23"/>
        <v>-121.45999999999992</v>
      </c>
      <c r="I28" s="35">
        <v>771.28</v>
      </c>
      <c r="J28" s="35">
        <v>798.14</v>
      </c>
      <c r="K28" s="36">
        <f t="shared" si="1"/>
        <v>-36.25</v>
      </c>
      <c r="L28" s="35">
        <v>834.39</v>
      </c>
      <c r="M28" s="35">
        <v>275.08999999999997</v>
      </c>
      <c r="N28" s="36">
        <f t="shared" si="24"/>
        <v>-30.470000000000027</v>
      </c>
      <c r="O28" s="35">
        <v>305.56</v>
      </c>
      <c r="P28" s="35">
        <v>247.71</v>
      </c>
      <c r="Q28" s="36">
        <f t="shared" si="25"/>
        <v>23.27000000000001</v>
      </c>
      <c r="R28" s="35">
        <v>224.44</v>
      </c>
      <c r="S28" s="35">
        <v>160.82</v>
      </c>
      <c r="T28" s="36">
        <f t="shared" si="26"/>
        <v>-1.0699999999999932</v>
      </c>
      <c r="U28" s="35">
        <v>161.88999999999999</v>
      </c>
      <c r="V28" s="35">
        <v>107.28</v>
      </c>
      <c r="W28" s="36">
        <f t="shared" si="27"/>
        <v>-5.1200000000000045</v>
      </c>
      <c r="X28" s="35">
        <v>112.4</v>
      </c>
      <c r="Y28" s="116"/>
      <c r="Z28" s="36">
        <f>Y28-AA28</f>
        <v>0</v>
      </c>
      <c r="AA28" s="116"/>
    </row>
    <row r="29" spans="2:30" s="1" customFormat="1" ht="19.5" customHeight="1" x14ac:dyDescent="0.3">
      <c r="B29" s="157" t="s">
        <v>49</v>
      </c>
      <c r="C29" s="9" t="s">
        <v>13</v>
      </c>
      <c r="D29" s="35">
        <f>G29+J29+M29+P29+S29+V29+Y29</f>
        <v>3935.33</v>
      </c>
      <c r="E29" s="29">
        <f t="shared" si="0"/>
        <v>-244.95000000000073</v>
      </c>
      <c r="F29" s="23">
        <f>I29+L29+O29+R29+U29+X29</f>
        <v>4180.2800000000007</v>
      </c>
      <c r="G29" s="35">
        <v>1314.04</v>
      </c>
      <c r="H29" s="36">
        <f t="shared" si="23"/>
        <v>-52.460000000000036</v>
      </c>
      <c r="I29" s="35">
        <v>1366.5</v>
      </c>
      <c r="J29" s="35">
        <v>1352.36</v>
      </c>
      <c r="K29" s="36">
        <f t="shared" si="1"/>
        <v>-225.27000000000021</v>
      </c>
      <c r="L29" s="35">
        <v>1577.63</v>
      </c>
      <c r="M29" s="35">
        <v>392.44</v>
      </c>
      <c r="N29" s="36">
        <f t="shared" si="24"/>
        <v>10.139999999999986</v>
      </c>
      <c r="O29" s="35">
        <v>382.3</v>
      </c>
      <c r="P29" s="35">
        <v>392.52</v>
      </c>
      <c r="Q29" s="36">
        <f t="shared" si="25"/>
        <v>1.2899999999999636</v>
      </c>
      <c r="R29" s="35">
        <v>391.23</v>
      </c>
      <c r="S29" s="35">
        <v>342.84</v>
      </c>
      <c r="T29" s="36">
        <f t="shared" si="26"/>
        <v>14.069999999999993</v>
      </c>
      <c r="U29" s="35">
        <v>328.77</v>
      </c>
      <c r="V29" s="35">
        <v>141.13</v>
      </c>
      <c r="W29" s="36">
        <f t="shared" si="27"/>
        <v>7.2800000000000011</v>
      </c>
      <c r="X29" s="35">
        <v>133.85</v>
      </c>
      <c r="Y29" s="116"/>
      <c r="Z29" s="36"/>
      <c r="AA29" s="116"/>
    </row>
    <row r="30" spans="2:30" s="1" customFormat="1" ht="19.5" customHeight="1" x14ac:dyDescent="0.3">
      <c r="B30" s="157"/>
      <c r="C30" s="9" t="s">
        <v>14</v>
      </c>
      <c r="D30" s="35">
        <f>G30+J30+M30+P30+S30+V30+AD30</f>
        <v>1264.29</v>
      </c>
      <c r="E30" s="29">
        <f t="shared" si="0"/>
        <v>-108.69000000000005</v>
      </c>
      <c r="F30" s="23">
        <f>I30+L30+O30+R30+U30+X30</f>
        <v>1372.98</v>
      </c>
      <c r="G30" s="35">
        <v>490.6</v>
      </c>
      <c r="H30" s="36">
        <f t="shared" si="23"/>
        <v>-36.110000000000014</v>
      </c>
      <c r="I30" s="35">
        <v>526.71</v>
      </c>
      <c r="J30" s="35">
        <v>428.45</v>
      </c>
      <c r="K30" s="36">
        <f t="shared" si="1"/>
        <v>-38.860000000000014</v>
      </c>
      <c r="L30" s="35">
        <v>467.31</v>
      </c>
      <c r="M30" s="35">
        <v>76.83</v>
      </c>
      <c r="N30" s="36">
        <f t="shared" si="24"/>
        <v>-8.4899999999999949</v>
      </c>
      <c r="O30" s="35">
        <v>85.32</v>
      </c>
      <c r="P30" s="35">
        <v>128.62</v>
      </c>
      <c r="Q30" s="36">
        <f t="shared" si="25"/>
        <v>-12.090000000000003</v>
      </c>
      <c r="R30" s="35">
        <v>140.71</v>
      </c>
      <c r="S30" s="35">
        <v>108.08</v>
      </c>
      <c r="T30" s="36">
        <f t="shared" si="26"/>
        <v>-17.100000000000009</v>
      </c>
      <c r="U30" s="35">
        <v>125.18</v>
      </c>
      <c r="V30" s="35">
        <v>31.71</v>
      </c>
      <c r="W30" s="36">
        <f t="shared" si="27"/>
        <v>3.9600000000000009</v>
      </c>
      <c r="X30" s="35">
        <v>27.75</v>
      </c>
      <c r="Y30" s="116"/>
      <c r="Z30" s="36"/>
      <c r="AA30" s="116"/>
    </row>
    <row r="31" spans="2:30" s="1" customFormat="1" ht="19.5" customHeight="1" x14ac:dyDescent="0.3">
      <c r="B31" s="157"/>
      <c r="C31" s="9" t="s">
        <v>15</v>
      </c>
      <c r="D31" s="35">
        <f>G31+J31+M31+P31+S31+V31+Y31</f>
        <v>2424.7200000000003</v>
      </c>
      <c r="E31" s="29">
        <f t="shared" si="0"/>
        <v>-21.389999999999873</v>
      </c>
      <c r="F31" s="23">
        <f>I31+L31+O31+R31+U31+X31+AA31</f>
        <v>2446.11</v>
      </c>
      <c r="G31" s="35">
        <v>714.12</v>
      </c>
      <c r="H31" s="36">
        <f t="shared" si="23"/>
        <v>-31.639999999999986</v>
      </c>
      <c r="I31" s="35">
        <v>745.76</v>
      </c>
      <c r="J31" s="35">
        <v>863.32</v>
      </c>
      <c r="K31" s="36">
        <f t="shared" si="1"/>
        <v>-22.209999999999923</v>
      </c>
      <c r="L31" s="35">
        <v>885.53</v>
      </c>
      <c r="M31" s="35">
        <v>317.12</v>
      </c>
      <c r="N31" s="36">
        <f t="shared" si="24"/>
        <v>5.25</v>
      </c>
      <c r="O31" s="35">
        <v>311.87</v>
      </c>
      <c r="P31" s="35">
        <v>242.96</v>
      </c>
      <c r="Q31" s="36">
        <f t="shared" si="25"/>
        <v>16.730000000000018</v>
      </c>
      <c r="R31" s="35">
        <v>226.23</v>
      </c>
      <c r="S31" s="35">
        <v>173.74</v>
      </c>
      <c r="T31" s="36">
        <f t="shared" si="26"/>
        <v>9.0900000000000034</v>
      </c>
      <c r="U31" s="35">
        <v>164.65</v>
      </c>
      <c r="V31" s="35">
        <v>113.46</v>
      </c>
      <c r="W31" s="36">
        <f t="shared" si="27"/>
        <v>1.3900000000000006</v>
      </c>
      <c r="X31" s="35">
        <v>112.07</v>
      </c>
      <c r="Y31" s="116"/>
      <c r="Z31" s="36">
        <f>Y31-AA31</f>
        <v>0</v>
      </c>
      <c r="AA31" s="116"/>
    </row>
    <row r="32" spans="2:30" s="137" customFormat="1" ht="19.5" customHeight="1" x14ac:dyDescent="0.3">
      <c r="B32" s="157" t="s">
        <v>25</v>
      </c>
      <c r="C32" s="131" t="s">
        <v>13</v>
      </c>
      <c r="D32" s="132">
        <f>G32+J32+M32+P32+S32+V32</f>
        <v>3650</v>
      </c>
      <c r="E32" s="133">
        <f t="shared" si="0"/>
        <v>-443.59000000000015</v>
      </c>
      <c r="F32" s="134">
        <f>I32+L32+O32+R32+U32+X32</f>
        <v>4093.59</v>
      </c>
      <c r="G32" s="132">
        <v>1233.68</v>
      </c>
      <c r="H32" s="135">
        <f t="shared" si="23"/>
        <v>-191.83999999999992</v>
      </c>
      <c r="I32" s="132">
        <v>1425.52</v>
      </c>
      <c r="J32" s="132">
        <v>1252.06</v>
      </c>
      <c r="K32" s="135">
        <f t="shared" si="1"/>
        <v>-174.10000000000014</v>
      </c>
      <c r="L32" s="132">
        <v>1426.16</v>
      </c>
      <c r="M32" s="132">
        <v>356.86</v>
      </c>
      <c r="N32" s="135">
        <f t="shared" si="24"/>
        <v>-34.669999999999959</v>
      </c>
      <c r="O32" s="132">
        <v>391.53</v>
      </c>
      <c r="P32" s="132">
        <v>363.73</v>
      </c>
      <c r="Q32" s="135">
        <f t="shared" si="25"/>
        <v>-15</v>
      </c>
      <c r="R32" s="132">
        <v>378.73</v>
      </c>
      <c r="S32" s="132">
        <v>312.36</v>
      </c>
      <c r="T32" s="135">
        <f t="shared" si="26"/>
        <v>-20.439999999999998</v>
      </c>
      <c r="U32" s="132">
        <v>332.8</v>
      </c>
      <c r="V32" s="132">
        <v>131.31</v>
      </c>
      <c r="W32" s="135">
        <f t="shared" si="27"/>
        <v>-7.539999999999992</v>
      </c>
      <c r="X32" s="132">
        <v>138.85</v>
      </c>
      <c r="Y32" s="136"/>
      <c r="Z32" s="135"/>
      <c r="AA32" s="136"/>
    </row>
    <row r="33" spans="2:30" s="1" customFormat="1" ht="19.5" customHeight="1" x14ac:dyDescent="0.3">
      <c r="B33" s="157"/>
      <c r="C33" s="9" t="s">
        <v>14</v>
      </c>
      <c r="D33" s="35">
        <f>G33+J33+M33+P33+S33+V33+AD33</f>
        <v>1224.18</v>
      </c>
      <c r="E33" s="29">
        <f t="shared" si="0"/>
        <v>10.240000000000009</v>
      </c>
      <c r="F33" s="23">
        <f>I33+L33+O33+R33+U33+X33</f>
        <v>1213.94</v>
      </c>
      <c r="G33" s="35">
        <v>474.33</v>
      </c>
      <c r="H33" s="36">
        <f t="shared" si="23"/>
        <v>0.3599999999999568</v>
      </c>
      <c r="I33" s="35">
        <v>473.97</v>
      </c>
      <c r="J33" s="35">
        <v>411.74</v>
      </c>
      <c r="K33" s="36">
        <f t="shared" si="1"/>
        <v>9.6299999999999955</v>
      </c>
      <c r="L33" s="35">
        <v>402.11</v>
      </c>
      <c r="M33" s="35">
        <v>69.48</v>
      </c>
      <c r="N33" s="36">
        <f t="shared" si="24"/>
        <v>-4.7299999999999898</v>
      </c>
      <c r="O33" s="35">
        <v>74.209999999999994</v>
      </c>
      <c r="P33" s="35">
        <v>127.39</v>
      </c>
      <c r="Q33" s="36">
        <f t="shared" si="25"/>
        <v>5.5499999999999972</v>
      </c>
      <c r="R33" s="35">
        <v>121.84</v>
      </c>
      <c r="S33" s="35">
        <v>108.54</v>
      </c>
      <c r="T33" s="36">
        <f t="shared" si="26"/>
        <v>-8.539999999999992</v>
      </c>
      <c r="U33" s="35">
        <v>117.08</v>
      </c>
      <c r="V33" s="35">
        <v>32.700000000000003</v>
      </c>
      <c r="W33" s="36">
        <f t="shared" si="27"/>
        <v>7.9700000000000024</v>
      </c>
      <c r="X33" s="35">
        <v>24.73</v>
      </c>
      <c r="Y33" s="116"/>
      <c r="Z33" s="36"/>
      <c r="AA33" s="116"/>
      <c r="AB33" s="95"/>
    </row>
    <row r="34" spans="2:30" s="1" customFormat="1" ht="19.5" customHeight="1" x14ac:dyDescent="0.3">
      <c r="B34" s="157"/>
      <c r="C34" s="9" t="s">
        <v>15</v>
      </c>
      <c r="D34" s="35">
        <f>G34+J34+M34+P34+S34+V34+Y34</f>
        <v>2268.9200000000005</v>
      </c>
      <c r="E34" s="29">
        <f t="shared" si="0"/>
        <v>-44.369999999999436</v>
      </c>
      <c r="F34" s="23">
        <f>I34+L34+O34+R34+U34+X34+AA34</f>
        <v>2313.29</v>
      </c>
      <c r="G34" s="35">
        <v>661.08</v>
      </c>
      <c r="H34" s="36">
        <f t="shared" si="23"/>
        <v>-45.75</v>
      </c>
      <c r="I34" s="35">
        <v>706.83</v>
      </c>
      <c r="J34" s="35">
        <v>799.61</v>
      </c>
      <c r="K34" s="36">
        <f t="shared" si="1"/>
        <v>-17.819999999999936</v>
      </c>
      <c r="L34" s="35">
        <v>817.43</v>
      </c>
      <c r="M34" s="35">
        <v>294.97000000000003</v>
      </c>
      <c r="N34" s="36">
        <f t="shared" si="24"/>
        <v>-2.8199999999999932</v>
      </c>
      <c r="O34" s="35">
        <v>297.79000000000002</v>
      </c>
      <c r="P34" s="35">
        <v>232.67</v>
      </c>
      <c r="Q34" s="36">
        <f t="shared" si="25"/>
        <v>12.409999999999997</v>
      </c>
      <c r="R34" s="35">
        <v>220.26</v>
      </c>
      <c r="S34" s="35">
        <v>169.79</v>
      </c>
      <c r="T34" s="36">
        <f t="shared" si="26"/>
        <v>13.319999999999993</v>
      </c>
      <c r="U34" s="35">
        <v>156.47</v>
      </c>
      <c r="V34" s="35">
        <v>110.8</v>
      </c>
      <c r="W34" s="36">
        <f t="shared" si="27"/>
        <v>-3.710000000000008</v>
      </c>
      <c r="X34" s="35">
        <v>114.51</v>
      </c>
      <c r="Y34" s="116"/>
      <c r="Z34" s="36">
        <f>Y34-AA34</f>
        <v>0</v>
      </c>
      <c r="AA34" s="116"/>
    </row>
    <row r="35" spans="2:30" s="1" customFormat="1" ht="19.5" customHeight="1" x14ac:dyDescent="0.3">
      <c r="B35" s="157" t="s">
        <v>26</v>
      </c>
      <c r="C35" s="9" t="s">
        <v>13</v>
      </c>
      <c r="D35" s="35">
        <f>G35+J35+M35+P35+S35+V35</f>
        <v>3728.8</v>
      </c>
      <c r="E35" s="29">
        <f t="shared" si="0"/>
        <v>82.570000000000164</v>
      </c>
      <c r="F35" s="23">
        <f>I35+L35+O35+R35+U35+X35</f>
        <v>3646.23</v>
      </c>
      <c r="G35" s="35">
        <v>1242.43</v>
      </c>
      <c r="H35" s="36">
        <f t="shared" si="23"/>
        <v>16.039999999999964</v>
      </c>
      <c r="I35" s="35">
        <v>1226.3900000000001</v>
      </c>
      <c r="J35" s="35">
        <v>1309.3</v>
      </c>
      <c r="K35" s="36">
        <f t="shared" si="1"/>
        <v>-10.279999999999973</v>
      </c>
      <c r="L35" s="35">
        <v>1319.58</v>
      </c>
      <c r="M35" s="35">
        <v>359.48</v>
      </c>
      <c r="N35" s="36">
        <f t="shared" si="24"/>
        <v>17.140000000000043</v>
      </c>
      <c r="O35" s="35">
        <v>342.34</v>
      </c>
      <c r="P35" s="35">
        <v>368.94</v>
      </c>
      <c r="Q35" s="36">
        <f t="shared" si="25"/>
        <v>30.259999999999991</v>
      </c>
      <c r="R35" s="35">
        <v>338.68</v>
      </c>
      <c r="S35" s="35">
        <v>315.8</v>
      </c>
      <c r="T35" s="36">
        <f t="shared" si="26"/>
        <v>16.180000000000007</v>
      </c>
      <c r="U35" s="35">
        <v>299.62</v>
      </c>
      <c r="V35" s="35">
        <v>132.85</v>
      </c>
      <c r="W35" s="36">
        <f t="shared" si="27"/>
        <v>13.22999999999999</v>
      </c>
      <c r="X35" s="35">
        <v>119.62</v>
      </c>
      <c r="Y35" s="116"/>
      <c r="Z35" s="36"/>
      <c r="AA35" s="116"/>
    </row>
    <row r="36" spans="2:30" s="1" customFormat="1" ht="19.5" customHeight="1" x14ac:dyDescent="0.3">
      <c r="B36" s="157"/>
      <c r="C36" s="9" t="s">
        <v>14</v>
      </c>
      <c r="D36" s="35">
        <f>G36+J36+M36+P36+S36+V36+AD36</f>
        <v>1390.33</v>
      </c>
      <c r="E36" s="29">
        <f t="shared" si="0"/>
        <v>-37.1099999999999</v>
      </c>
      <c r="F36" s="23">
        <f>I36+L36+O36+R36+U36+X36</f>
        <v>1427.4399999999998</v>
      </c>
      <c r="G36" s="35">
        <v>525.63</v>
      </c>
      <c r="H36" s="36">
        <f t="shared" si="23"/>
        <v>-7.7100000000000364</v>
      </c>
      <c r="I36" s="35">
        <v>533.34</v>
      </c>
      <c r="J36" s="35">
        <v>479.99</v>
      </c>
      <c r="K36" s="36">
        <f t="shared" si="1"/>
        <v>-5.3999999999999773</v>
      </c>
      <c r="L36" s="35">
        <v>485.39</v>
      </c>
      <c r="M36" s="35">
        <v>79.55</v>
      </c>
      <c r="N36" s="36">
        <f t="shared" si="24"/>
        <v>-4.5400000000000063</v>
      </c>
      <c r="O36" s="35">
        <v>84.09</v>
      </c>
      <c r="P36" s="35">
        <v>145.37</v>
      </c>
      <c r="Q36" s="36">
        <f t="shared" si="25"/>
        <v>-6.7400000000000091</v>
      </c>
      <c r="R36" s="35">
        <v>152.11000000000001</v>
      </c>
      <c r="S36" s="35">
        <v>118.29</v>
      </c>
      <c r="T36" s="36">
        <f t="shared" si="26"/>
        <v>-24.790000000000006</v>
      </c>
      <c r="U36" s="35">
        <v>143.08000000000001</v>
      </c>
      <c r="V36" s="35">
        <v>41.5</v>
      </c>
      <c r="W36" s="36">
        <f t="shared" si="27"/>
        <v>12.07</v>
      </c>
      <c r="X36" s="35">
        <v>29.43</v>
      </c>
      <c r="Y36" s="116"/>
      <c r="Z36" s="36"/>
      <c r="AA36" s="116"/>
      <c r="AC36" s="65"/>
    </row>
    <row r="37" spans="2:30" s="1" customFormat="1" ht="19.5" customHeight="1" x14ac:dyDescent="0.3">
      <c r="B37" s="157"/>
      <c r="C37" s="9" t="s">
        <v>15</v>
      </c>
      <c r="D37" s="35">
        <f>G37+J37+M37+P37+S37+V37+Y37</f>
        <v>2268.61</v>
      </c>
      <c r="E37" s="29">
        <f t="shared" si="0"/>
        <v>173.0300000000002</v>
      </c>
      <c r="F37" s="23">
        <f>I37+L37+O37+R37+U37+X37+AA37</f>
        <v>2095.58</v>
      </c>
      <c r="G37" s="35">
        <v>653.48</v>
      </c>
      <c r="H37" s="36">
        <f t="shared" si="23"/>
        <v>-5.42999999999995</v>
      </c>
      <c r="I37" s="35">
        <v>658.91</v>
      </c>
      <c r="J37" s="35">
        <v>808</v>
      </c>
      <c r="K37" s="36">
        <f t="shared" si="1"/>
        <v>58.480000000000018</v>
      </c>
      <c r="L37" s="35">
        <v>749.52</v>
      </c>
      <c r="M37" s="35">
        <v>301.74</v>
      </c>
      <c r="N37" s="36">
        <f t="shared" si="24"/>
        <v>37.509999999999991</v>
      </c>
      <c r="O37" s="35">
        <v>264.23</v>
      </c>
      <c r="P37" s="35">
        <v>218.72</v>
      </c>
      <c r="Q37" s="36">
        <f t="shared" si="25"/>
        <v>33.52000000000001</v>
      </c>
      <c r="R37" s="35">
        <v>185.2</v>
      </c>
      <c r="S37" s="35">
        <v>172.33</v>
      </c>
      <c r="T37" s="36">
        <f t="shared" si="26"/>
        <v>25.760000000000019</v>
      </c>
      <c r="U37" s="35">
        <v>146.57</v>
      </c>
      <c r="V37" s="35">
        <v>114.34</v>
      </c>
      <c r="W37" s="36">
        <f t="shared" si="27"/>
        <v>23.189999999999998</v>
      </c>
      <c r="X37" s="35">
        <v>91.15</v>
      </c>
      <c r="Y37" s="116"/>
      <c r="Z37" s="36">
        <f>Y37-AA37</f>
        <v>0</v>
      </c>
      <c r="AA37" s="116"/>
    </row>
    <row r="38" spans="2:30" s="1" customFormat="1" ht="19.5" customHeight="1" x14ac:dyDescent="0.3">
      <c r="B38" s="157" t="s">
        <v>27</v>
      </c>
      <c r="C38" s="9" t="s">
        <v>13</v>
      </c>
      <c r="D38" s="35">
        <f>G38+J38+M38+P38+S38+V38</f>
        <v>3607.2500000000005</v>
      </c>
      <c r="E38" s="29">
        <f t="shared" si="0"/>
        <v>9.4000000000010004</v>
      </c>
      <c r="F38" s="23">
        <f>I38+L38+O38+R38+U38+X38</f>
        <v>3597.8499999999995</v>
      </c>
      <c r="G38" s="35">
        <v>1206.8900000000001</v>
      </c>
      <c r="H38" s="36">
        <f t="shared" si="23"/>
        <v>10.310000000000173</v>
      </c>
      <c r="I38" s="35">
        <v>1196.58</v>
      </c>
      <c r="J38" s="35">
        <v>1252.28</v>
      </c>
      <c r="K38" s="36">
        <f t="shared" si="1"/>
        <v>-32.370000000000118</v>
      </c>
      <c r="L38" s="35">
        <v>1284.6500000000001</v>
      </c>
      <c r="M38" s="35">
        <v>344.4</v>
      </c>
      <c r="N38" s="36">
        <f t="shared" si="24"/>
        <v>-18.32000000000005</v>
      </c>
      <c r="O38" s="35">
        <v>362.72</v>
      </c>
      <c r="P38" s="35">
        <v>360.27</v>
      </c>
      <c r="Q38" s="36">
        <f t="shared" si="25"/>
        <v>25.359999999999957</v>
      </c>
      <c r="R38" s="35">
        <v>334.91</v>
      </c>
      <c r="S38" s="35">
        <v>315.63</v>
      </c>
      <c r="T38" s="36">
        <f t="shared" si="26"/>
        <v>20.879999999999995</v>
      </c>
      <c r="U38" s="35">
        <v>294.75</v>
      </c>
      <c r="V38" s="35">
        <v>127.78</v>
      </c>
      <c r="W38" s="36">
        <f t="shared" si="27"/>
        <v>3.5400000000000063</v>
      </c>
      <c r="X38" s="35">
        <v>124.24</v>
      </c>
      <c r="Y38" s="116"/>
      <c r="Z38" s="36"/>
      <c r="AA38" s="116"/>
    </row>
    <row r="39" spans="2:30" s="1" customFormat="1" ht="19.5" customHeight="1" x14ac:dyDescent="0.3">
      <c r="B39" s="157"/>
      <c r="C39" s="9" t="s">
        <v>14</v>
      </c>
      <c r="D39" s="35">
        <f>G39+J39+M39+P39+S39+V39</f>
        <v>1232.4099999999999</v>
      </c>
      <c r="E39" s="29">
        <f t="shared" si="0"/>
        <v>62.769999999999754</v>
      </c>
      <c r="F39" s="23">
        <f>I39+L39+O39+R39+U39+X39</f>
        <v>1169.6400000000001</v>
      </c>
      <c r="G39" s="35">
        <v>472.27</v>
      </c>
      <c r="H39" s="36">
        <f t="shared" si="23"/>
        <v>35.349999999999966</v>
      </c>
      <c r="I39" s="35">
        <v>436.92</v>
      </c>
      <c r="J39" s="35">
        <v>424.97</v>
      </c>
      <c r="K39" s="36">
        <f t="shared" si="1"/>
        <v>31.520000000000039</v>
      </c>
      <c r="L39" s="35">
        <v>393.45</v>
      </c>
      <c r="M39" s="35">
        <v>70.59</v>
      </c>
      <c r="N39" s="36">
        <f t="shared" si="24"/>
        <v>4.6000000000000085</v>
      </c>
      <c r="O39" s="35">
        <v>65.989999999999995</v>
      </c>
      <c r="P39" s="35">
        <v>126.94</v>
      </c>
      <c r="Q39" s="36">
        <f t="shared" si="25"/>
        <v>3.4399999999999977</v>
      </c>
      <c r="R39" s="35">
        <v>123.5</v>
      </c>
      <c r="S39" s="35">
        <v>106.58</v>
      </c>
      <c r="T39" s="36">
        <f t="shared" si="26"/>
        <v>-14.290000000000006</v>
      </c>
      <c r="U39" s="35">
        <v>120.87</v>
      </c>
      <c r="V39" s="35">
        <v>31.06</v>
      </c>
      <c r="W39" s="36">
        <f t="shared" si="27"/>
        <v>2.1499999999999986</v>
      </c>
      <c r="X39" s="35">
        <v>28.91</v>
      </c>
      <c r="Y39" s="116"/>
      <c r="Z39" s="36"/>
      <c r="AA39" s="116"/>
      <c r="AC39" s="65"/>
      <c r="AD39" s="76"/>
    </row>
    <row r="40" spans="2:30" s="1" customFormat="1" ht="19.5" customHeight="1" x14ac:dyDescent="0.3">
      <c r="B40" s="157"/>
      <c r="C40" s="9" t="s">
        <v>15</v>
      </c>
      <c r="D40" s="35">
        <f>G40+J40+M40+P40+S40+V40+Y40</f>
        <v>2131.2399999999998</v>
      </c>
      <c r="E40" s="29">
        <f t="shared" si="0"/>
        <v>2.0499999999997272</v>
      </c>
      <c r="F40" s="23">
        <f>I40+L40+O40+R40+U40+X40+AA40</f>
        <v>2129.19</v>
      </c>
      <c r="G40" s="35">
        <v>603.26</v>
      </c>
      <c r="H40" s="36">
        <f t="shared" si="23"/>
        <v>-31.740000000000009</v>
      </c>
      <c r="I40" s="35">
        <v>635</v>
      </c>
      <c r="J40" s="35">
        <v>763.46</v>
      </c>
      <c r="K40" s="36">
        <f t="shared" si="1"/>
        <v>3.2800000000000864</v>
      </c>
      <c r="L40" s="35">
        <v>760.18</v>
      </c>
      <c r="M40" s="35">
        <v>273.12</v>
      </c>
      <c r="N40" s="36">
        <f t="shared" si="24"/>
        <v>-1.9699999999999704</v>
      </c>
      <c r="O40" s="35">
        <v>275.08999999999997</v>
      </c>
      <c r="P40" s="35">
        <v>216.85</v>
      </c>
      <c r="Q40" s="36">
        <f t="shared" si="25"/>
        <v>16.960000000000008</v>
      </c>
      <c r="R40" s="35">
        <v>199.89</v>
      </c>
      <c r="S40" s="35">
        <v>165.08</v>
      </c>
      <c r="T40" s="36">
        <f t="shared" si="26"/>
        <v>13.350000000000023</v>
      </c>
      <c r="U40" s="35">
        <v>151.72999999999999</v>
      </c>
      <c r="V40" s="35">
        <v>109.47</v>
      </c>
      <c r="W40" s="36">
        <f t="shared" si="27"/>
        <v>2.1700000000000017</v>
      </c>
      <c r="X40" s="35">
        <v>107.3</v>
      </c>
      <c r="Y40" s="116"/>
      <c r="Z40" s="36">
        <f>Y40-AA40</f>
        <v>0</v>
      </c>
      <c r="AA40" s="116"/>
    </row>
    <row r="41" spans="2:30" s="1" customFormat="1" ht="19.5" customHeight="1" x14ac:dyDescent="0.3">
      <c r="B41" s="157" t="s">
        <v>28</v>
      </c>
      <c r="C41" s="9" t="s">
        <v>13</v>
      </c>
      <c r="D41" s="81">
        <f>G41+J41+M41+P41+S41+V41</f>
        <v>4012.26</v>
      </c>
      <c r="E41" s="80">
        <f t="shared" si="0"/>
        <v>289.58000000000038</v>
      </c>
      <c r="F41" s="82">
        <f>I41+L41+O41+R41+U41+X41</f>
        <v>3722.68</v>
      </c>
      <c r="G41" s="81">
        <v>1335.91</v>
      </c>
      <c r="H41" s="80">
        <f t="shared" si="23"/>
        <v>94.320000000000164</v>
      </c>
      <c r="I41" s="81">
        <v>1241.5899999999999</v>
      </c>
      <c r="J41" s="81">
        <v>1384.35</v>
      </c>
      <c r="K41" s="80">
        <f t="shared" si="1"/>
        <v>46.889999999999873</v>
      </c>
      <c r="L41" s="81">
        <v>1337.46</v>
      </c>
      <c r="M41" s="81">
        <v>403.83</v>
      </c>
      <c r="N41" s="80">
        <f t="shared" si="24"/>
        <v>24.46999999999997</v>
      </c>
      <c r="O41" s="81">
        <v>379.36</v>
      </c>
      <c r="P41" s="81">
        <v>392.97</v>
      </c>
      <c r="Q41" s="80">
        <f t="shared" si="25"/>
        <v>59.460000000000036</v>
      </c>
      <c r="R41" s="81">
        <v>333.51</v>
      </c>
      <c r="S41" s="81">
        <v>349.53</v>
      </c>
      <c r="T41" s="80">
        <f t="shared" si="26"/>
        <v>48.099999999999966</v>
      </c>
      <c r="U41" s="81">
        <v>301.43</v>
      </c>
      <c r="V41" s="81">
        <v>145.66999999999999</v>
      </c>
      <c r="W41" s="80">
        <f t="shared" si="27"/>
        <v>16.339999999999975</v>
      </c>
      <c r="X41" s="81">
        <v>129.33000000000001</v>
      </c>
      <c r="Y41" s="81"/>
      <c r="Z41" s="80"/>
      <c r="AA41" s="81"/>
      <c r="AB41" s="92"/>
    </row>
    <row r="42" spans="2:30" s="1" customFormat="1" ht="19.5" customHeight="1" x14ac:dyDescent="0.3">
      <c r="B42" s="157"/>
      <c r="C42" s="9" t="s">
        <v>14</v>
      </c>
      <c r="D42" s="81">
        <f>G42+J42+M42+P42+S42+V42+AD42+AE42</f>
        <v>1181.1100000000001</v>
      </c>
      <c r="E42" s="80">
        <f t="shared" si="0"/>
        <v>77.320000000000164</v>
      </c>
      <c r="F42" s="82">
        <f>I42+L42+O42+R42+U42+X42</f>
        <v>1103.79</v>
      </c>
      <c r="G42" s="79">
        <v>449.83</v>
      </c>
      <c r="H42" s="80">
        <f t="shared" si="23"/>
        <v>35.039999999999964</v>
      </c>
      <c r="I42" s="79">
        <v>414.79</v>
      </c>
      <c r="J42" s="79">
        <v>403.88</v>
      </c>
      <c r="K42" s="80">
        <f t="shared" si="1"/>
        <v>38.409999999999968</v>
      </c>
      <c r="L42" s="79">
        <v>365.47</v>
      </c>
      <c r="M42" s="79">
        <v>68.430000000000007</v>
      </c>
      <c r="N42" s="80">
        <f t="shared" si="24"/>
        <v>2.730000000000004</v>
      </c>
      <c r="O42" s="79">
        <v>65.7</v>
      </c>
      <c r="P42" s="79">
        <v>123.87</v>
      </c>
      <c r="Q42" s="80">
        <f t="shared" si="25"/>
        <v>11.63000000000001</v>
      </c>
      <c r="R42" s="79">
        <v>112.24</v>
      </c>
      <c r="S42" s="79">
        <v>103.06</v>
      </c>
      <c r="T42" s="80">
        <f t="shared" si="26"/>
        <v>-13.980000000000004</v>
      </c>
      <c r="U42" s="79">
        <v>117.04</v>
      </c>
      <c r="V42" s="79">
        <v>32.04</v>
      </c>
      <c r="W42" s="80">
        <f t="shared" si="27"/>
        <v>3.4899999999999984</v>
      </c>
      <c r="X42" s="79">
        <v>28.55</v>
      </c>
      <c r="Y42" s="81"/>
      <c r="Z42" s="80"/>
      <c r="AA42" s="81"/>
      <c r="AB42" s="92"/>
      <c r="AD42" s="66"/>
    </row>
    <row r="43" spans="2:30" s="1" customFormat="1" ht="19.5" customHeight="1" x14ac:dyDescent="0.3">
      <c r="B43" s="157"/>
      <c r="C43" s="9" t="s">
        <v>15</v>
      </c>
      <c r="D43" s="81">
        <f>G43+J43+M43+P43+S43+V43+Y43</f>
        <v>2321.19</v>
      </c>
      <c r="E43" s="80">
        <f t="shared" si="0"/>
        <v>47.449999999999818</v>
      </c>
      <c r="F43" s="82">
        <f>I43+L43+O43+R43+U43+X43+AA43</f>
        <v>2273.7400000000002</v>
      </c>
      <c r="G43" s="81">
        <v>669.36</v>
      </c>
      <c r="H43" s="80">
        <f t="shared" si="23"/>
        <v>2.3999999999999773</v>
      </c>
      <c r="I43" s="81">
        <v>666.96</v>
      </c>
      <c r="J43" s="81">
        <v>831.21</v>
      </c>
      <c r="K43" s="80">
        <f t="shared" si="1"/>
        <v>25.759999999999991</v>
      </c>
      <c r="L43" s="81">
        <v>805.45</v>
      </c>
      <c r="M43" s="81">
        <v>306.98</v>
      </c>
      <c r="N43" s="80">
        <f t="shared" si="24"/>
        <v>4.5</v>
      </c>
      <c r="O43" s="81">
        <v>302.48</v>
      </c>
      <c r="P43" s="81">
        <v>225.47</v>
      </c>
      <c r="Q43" s="80">
        <f t="shared" si="25"/>
        <v>7.039999999999992</v>
      </c>
      <c r="R43" s="81">
        <v>218.43</v>
      </c>
      <c r="S43" s="81">
        <v>181.51</v>
      </c>
      <c r="T43" s="80">
        <f t="shared" si="26"/>
        <v>19.049999999999983</v>
      </c>
      <c r="U43" s="81">
        <v>162.46</v>
      </c>
      <c r="V43" s="81">
        <v>106.66</v>
      </c>
      <c r="W43" s="80">
        <f t="shared" si="27"/>
        <v>-11.299999999999997</v>
      </c>
      <c r="X43" s="81">
        <v>117.96</v>
      </c>
      <c r="Y43" s="81"/>
      <c r="Z43" s="80">
        <f>Y43-AA43</f>
        <v>0</v>
      </c>
      <c r="AA43" s="81"/>
      <c r="AB43" s="92"/>
    </row>
    <row r="44" spans="2:30" s="1" customFormat="1" ht="19.5" customHeight="1" x14ac:dyDescent="0.3">
      <c r="B44" s="157" t="s">
        <v>29</v>
      </c>
      <c r="C44" s="9" t="s">
        <v>13</v>
      </c>
      <c r="D44" s="81">
        <f>G44+J44+M44+P44+S44+V44</f>
        <v>3881.1199999999994</v>
      </c>
      <c r="E44" s="80">
        <f t="shared" si="0"/>
        <v>79.149999999999181</v>
      </c>
      <c r="F44" s="82">
        <f>I44+L44+O44+R44+U44+X44</f>
        <v>3801.9700000000003</v>
      </c>
      <c r="G44" s="81">
        <v>1256.6300000000001</v>
      </c>
      <c r="H44" s="80">
        <f t="shared" si="23"/>
        <v>24.880000000000109</v>
      </c>
      <c r="I44" s="81">
        <v>1231.75</v>
      </c>
      <c r="J44" s="81">
        <v>1331.86</v>
      </c>
      <c r="K44" s="80">
        <f t="shared" si="1"/>
        <v>-26.1400000000001</v>
      </c>
      <c r="L44" s="81">
        <v>1358</v>
      </c>
      <c r="M44" s="81">
        <v>416.62</v>
      </c>
      <c r="N44" s="80">
        <f t="shared" si="24"/>
        <v>13.319999999999993</v>
      </c>
      <c r="O44" s="81">
        <v>403.3</v>
      </c>
      <c r="P44" s="81">
        <v>389.49</v>
      </c>
      <c r="Q44" s="80">
        <f t="shared" si="25"/>
        <v>29.819999999999993</v>
      </c>
      <c r="R44" s="81">
        <v>359.67</v>
      </c>
      <c r="S44" s="81">
        <v>346.95</v>
      </c>
      <c r="T44" s="80">
        <f t="shared" si="26"/>
        <v>27.839999999999975</v>
      </c>
      <c r="U44" s="81">
        <v>319.11</v>
      </c>
      <c r="V44" s="81">
        <v>139.57</v>
      </c>
      <c r="W44" s="80">
        <f t="shared" si="27"/>
        <v>9.4300000000000068</v>
      </c>
      <c r="X44" s="81">
        <v>130.13999999999999</v>
      </c>
      <c r="Y44" s="81"/>
      <c r="Z44" s="80"/>
      <c r="AA44" s="81"/>
      <c r="AB44" s="92"/>
    </row>
    <row r="45" spans="2:30" s="1" customFormat="1" ht="19.5" customHeight="1" x14ac:dyDescent="0.3">
      <c r="B45" s="157"/>
      <c r="C45" s="9" t="s">
        <v>14</v>
      </c>
      <c r="D45" s="81">
        <f>G45+J45+M45+P45+S45+V45+AD45+AE45</f>
        <v>1341.36</v>
      </c>
      <c r="E45" s="80">
        <f t="shared" si="0"/>
        <v>71.470000000000027</v>
      </c>
      <c r="F45" s="82">
        <f>I45+L45+O45+R45+U45+X45</f>
        <v>1269.8899999999999</v>
      </c>
      <c r="G45" s="81">
        <v>505.64</v>
      </c>
      <c r="H45" s="80">
        <f t="shared" si="23"/>
        <v>39.479999999999961</v>
      </c>
      <c r="I45" s="81">
        <v>466.16</v>
      </c>
      <c r="J45" s="81">
        <v>472.35</v>
      </c>
      <c r="K45" s="80">
        <f t="shared" si="1"/>
        <v>40.25</v>
      </c>
      <c r="L45" s="81">
        <v>432.1</v>
      </c>
      <c r="M45" s="81">
        <v>81.319999999999993</v>
      </c>
      <c r="N45" s="80">
        <f t="shared" si="24"/>
        <v>7.3099999999999881</v>
      </c>
      <c r="O45" s="81">
        <v>74.010000000000005</v>
      </c>
      <c r="P45" s="81">
        <v>135.56</v>
      </c>
      <c r="Q45" s="80">
        <f t="shared" si="25"/>
        <v>-2.3499999999999943</v>
      </c>
      <c r="R45" s="81">
        <v>137.91</v>
      </c>
      <c r="S45" s="81">
        <v>109.72</v>
      </c>
      <c r="T45" s="80">
        <f t="shared" si="26"/>
        <v>-18.640000000000015</v>
      </c>
      <c r="U45" s="81">
        <v>128.36000000000001</v>
      </c>
      <c r="V45" s="81">
        <v>36.770000000000003</v>
      </c>
      <c r="W45" s="80">
        <f t="shared" si="27"/>
        <v>5.4200000000000017</v>
      </c>
      <c r="X45" s="81">
        <v>31.35</v>
      </c>
      <c r="Y45" s="81"/>
      <c r="Z45" s="80"/>
      <c r="AA45" s="81"/>
      <c r="AB45" s="92"/>
      <c r="AD45" s="66"/>
    </row>
    <row r="46" spans="2:30" s="1" customFormat="1" ht="19.5" customHeight="1" thickBot="1" x14ac:dyDescent="0.35">
      <c r="B46" s="158"/>
      <c r="C46" s="72" t="s">
        <v>15</v>
      </c>
      <c r="D46" s="97">
        <f>G46+J46+M46+P46+S46+V46+Y46</f>
        <v>2071.7699999999995</v>
      </c>
      <c r="E46" s="98">
        <f t="shared" si="0"/>
        <v>-77.640000000000782</v>
      </c>
      <c r="F46" s="99">
        <f>I46+L46+O46+R46+U46+X46+AA46</f>
        <v>2149.4100000000003</v>
      </c>
      <c r="G46" s="97">
        <v>587.04</v>
      </c>
      <c r="H46" s="98">
        <f t="shared" si="23"/>
        <v>-59.090000000000032</v>
      </c>
      <c r="I46" s="97">
        <v>646.13</v>
      </c>
      <c r="J46" s="97">
        <v>753.75</v>
      </c>
      <c r="K46" s="98">
        <f t="shared" si="1"/>
        <v>-10.309999999999945</v>
      </c>
      <c r="L46" s="97">
        <v>764.06</v>
      </c>
      <c r="M46" s="97">
        <v>259.95999999999998</v>
      </c>
      <c r="N46" s="98">
        <f t="shared" si="24"/>
        <v>-15.670000000000016</v>
      </c>
      <c r="O46" s="97">
        <v>275.63</v>
      </c>
      <c r="P46" s="97">
        <v>212.39</v>
      </c>
      <c r="Q46" s="98">
        <f t="shared" si="25"/>
        <v>6.6199999999999761</v>
      </c>
      <c r="R46" s="97">
        <v>205.77</v>
      </c>
      <c r="S46" s="97">
        <v>165.14</v>
      </c>
      <c r="T46" s="98">
        <f t="shared" si="26"/>
        <v>8.5799999999999841</v>
      </c>
      <c r="U46" s="97">
        <v>156.56</v>
      </c>
      <c r="V46" s="97">
        <v>93.49</v>
      </c>
      <c r="W46" s="98">
        <f t="shared" si="27"/>
        <v>-7.7700000000000102</v>
      </c>
      <c r="X46" s="97">
        <v>101.26</v>
      </c>
      <c r="Y46" s="97"/>
      <c r="Z46" s="98">
        <f>Y46-AA46</f>
        <v>0</v>
      </c>
      <c r="AA46" s="97"/>
      <c r="AB46" s="92"/>
    </row>
    <row r="47" spans="2:30" s="1" customFormat="1" ht="21.75" customHeight="1" x14ac:dyDescent="0.3">
      <c r="B47" s="7"/>
      <c r="C47" s="8"/>
      <c r="D47" s="21"/>
      <c r="E47" s="30"/>
      <c r="F47" s="21"/>
      <c r="G47" s="21"/>
      <c r="H47" s="30"/>
      <c r="I47" s="21"/>
      <c r="J47" s="21"/>
      <c r="K47" s="30"/>
      <c r="L47" s="21"/>
      <c r="M47" s="21"/>
      <c r="N47" s="30"/>
      <c r="O47" s="21"/>
      <c r="P47" s="21"/>
      <c r="Q47" s="30"/>
      <c r="R47" s="21"/>
      <c r="S47" s="21"/>
      <c r="T47" s="30"/>
      <c r="U47" s="21"/>
      <c r="V47" s="21"/>
      <c r="W47" s="30"/>
      <c r="X47" s="21"/>
      <c r="Y47" s="21"/>
      <c r="Z47" s="30"/>
      <c r="AA47" s="21"/>
    </row>
    <row r="48" spans="2:30" x14ac:dyDescent="0.3">
      <c r="D48" s="22"/>
      <c r="F48" s="22"/>
      <c r="G48" s="22"/>
      <c r="I48" s="22"/>
      <c r="J48" s="22"/>
      <c r="L48" s="22"/>
      <c r="M48" s="22"/>
      <c r="O48" s="22"/>
      <c r="P48" s="22"/>
      <c r="R48" s="22"/>
      <c r="S48" s="22"/>
      <c r="U48" s="22"/>
      <c r="V48" s="22"/>
      <c r="W48" s="28" t="s">
        <v>47</v>
      </c>
      <c r="X48" s="22"/>
      <c r="Y48" s="22"/>
      <c r="AA48" s="22"/>
    </row>
    <row r="49" spans="5:27" x14ac:dyDescent="0.3">
      <c r="E49" s="2"/>
      <c r="F49" s="22"/>
      <c r="G49" s="22"/>
      <c r="I49" s="22"/>
      <c r="J49" s="22"/>
      <c r="L49" s="22"/>
      <c r="M49" s="22"/>
      <c r="O49" s="22"/>
      <c r="P49" s="22"/>
      <c r="R49" s="22"/>
      <c r="S49" s="22"/>
      <c r="U49" s="22"/>
      <c r="V49" s="22"/>
      <c r="X49" s="22"/>
      <c r="Y49" s="22"/>
      <c r="AA49" s="22"/>
    </row>
    <row r="50" spans="5:27" x14ac:dyDescent="0.3">
      <c r="F50" s="22"/>
      <c r="G50" s="22"/>
      <c r="J50" s="22"/>
      <c r="L50" s="22"/>
      <c r="M50" s="22"/>
      <c r="O50" s="22"/>
      <c r="P50" s="22"/>
      <c r="R50" s="22"/>
      <c r="S50" s="22"/>
      <c r="U50" s="22"/>
      <c r="V50" s="22"/>
      <c r="X50" s="22"/>
      <c r="Y50" s="22"/>
      <c r="AA50" s="22"/>
    </row>
    <row r="51" spans="5:27" x14ac:dyDescent="0.3">
      <c r="F51" s="22"/>
      <c r="G51" s="22"/>
      <c r="J51" s="22"/>
      <c r="L51" s="22"/>
      <c r="M51" s="22"/>
      <c r="O51" s="22"/>
      <c r="P51" s="22"/>
      <c r="R51" s="22"/>
      <c r="S51" s="22"/>
      <c r="U51" s="22"/>
      <c r="V51" s="22"/>
      <c r="X51" s="22"/>
      <c r="Y51" s="22"/>
      <c r="AA51" s="22"/>
    </row>
    <row r="52" spans="5:27" x14ac:dyDescent="0.3">
      <c r="F52" s="22"/>
      <c r="G52" s="22"/>
      <c r="J52" s="22"/>
      <c r="L52" s="22"/>
      <c r="M52" s="22"/>
      <c r="O52" s="22"/>
      <c r="P52" s="22"/>
      <c r="R52" s="22"/>
      <c r="S52" s="22"/>
      <c r="U52" s="22"/>
      <c r="V52" s="22"/>
      <c r="X52" s="22"/>
      <c r="Y52" s="22"/>
      <c r="AA52" s="22"/>
    </row>
    <row r="53" spans="5:27" x14ac:dyDescent="0.3">
      <c r="F53" s="22"/>
      <c r="J53" s="22"/>
      <c r="M53" s="22"/>
      <c r="O53" s="22"/>
      <c r="P53" s="22"/>
      <c r="R53" s="22"/>
      <c r="S53" s="22"/>
      <c r="U53" s="22"/>
      <c r="V53" s="22"/>
      <c r="X53" s="22"/>
      <c r="Y53" s="22"/>
      <c r="AA53" s="22"/>
    </row>
    <row r="54" spans="5:27" x14ac:dyDescent="0.3">
      <c r="F54" s="22"/>
      <c r="J54" s="22"/>
      <c r="O54" s="22"/>
      <c r="P54" s="22"/>
      <c r="S54" s="22"/>
      <c r="V54" s="22"/>
      <c r="X54" s="22"/>
      <c r="Y54" s="22"/>
      <c r="AA54" s="22"/>
    </row>
    <row r="55" spans="5:27" x14ac:dyDescent="0.3">
      <c r="J55" s="22"/>
      <c r="P55" s="22"/>
      <c r="S55" s="22"/>
      <c r="V55" s="22"/>
      <c r="Y55" s="22"/>
      <c r="AA55" s="22"/>
    </row>
    <row r="56" spans="5:27" x14ac:dyDescent="0.3">
      <c r="P56" s="22"/>
      <c r="S56" s="22"/>
      <c r="V56" s="22"/>
      <c r="AA56" s="22"/>
    </row>
    <row r="57" spans="5:27" x14ac:dyDescent="0.3">
      <c r="S57" s="22"/>
      <c r="V57" s="22"/>
      <c r="AA57" s="22"/>
    </row>
    <row r="58" spans="5:27" x14ac:dyDescent="0.3">
      <c r="S58" s="22"/>
      <c r="V58" s="22"/>
    </row>
  </sheetData>
  <mergeCells count="24">
    <mergeCell ref="B41:B43"/>
    <mergeCell ref="B17:B19"/>
    <mergeCell ref="B44:B46"/>
    <mergeCell ref="D4:F4"/>
    <mergeCell ref="G4:I4"/>
    <mergeCell ref="B32:B34"/>
    <mergeCell ref="B35:B37"/>
    <mergeCell ref="B38:B40"/>
    <mergeCell ref="B23:B25"/>
    <mergeCell ref="B20:B22"/>
    <mergeCell ref="B8:B10"/>
    <mergeCell ref="B7:C7"/>
    <mergeCell ref="B26:B28"/>
    <mergeCell ref="B29:B31"/>
    <mergeCell ref="B1:AA2"/>
    <mergeCell ref="B4:C6"/>
    <mergeCell ref="B11:B13"/>
    <mergeCell ref="B14:B16"/>
    <mergeCell ref="J4:L4"/>
    <mergeCell ref="M4:O4"/>
    <mergeCell ref="P4:R4"/>
    <mergeCell ref="S4:U4"/>
    <mergeCell ref="V4:X4"/>
    <mergeCell ref="Y4:AA4"/>
  </mergeCells>
  <phoneticPr fontId="2" type="noConversion"/>
  <pageMargins left="0.19685039370078741" right="0.15748031496062992" top="0.19685039370078741" bottom="0.27559055118110237" header="0.55118110236220474" footer="0.2362204724409449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B62"/>
  <sheetViews>
    <sheetView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L43" sqref="L43"/>
    </sheetView>
  </sheetViews>
  <sheetFormatPr defaultRowHeight="16.5" x14ac:dyDescent="0.3"/>
  <cols>
    <col min="1" max="1" width="1.109375" style="2" customWidth="1"/>
    <col min="2" max="2" width="4.5546875" style="3" customWidth="1"/>
    <col min="3" max="3" width="6.6640625" style="4" customWidth="1"/>
    <col min="4" max="4" width="8.6640625" style="2" customWidth="1"/>
    <col min="5" max="5" width="9.5546875" style="27" customWidth="1"/>
    <col min="6" max="6" width="8.6640625" style="2" customWidth="1"/>
    <col min="7" max="7" width="7.88671875" style="2" customWidth="1"/>
    <col min="8" max="8" width="8.44140625" style="27" customWidth="1"/>
    <col min="9" max="9" width="8.33203125" style="5" customWidth="1"/>
    <col min="10" max="10" width="8.21875" style="5" customWidth="1"/>
    <col min="11" max="11" width="8.6640625" style="27" customWidth="1"/>
    <col min="12" max="12" width="8.21875" style="2" customWidth="1"/>
    <col min="13" max="13" width="8.33203125" style="2" customWidth="1"/>
    <col min="14" max="14" width="8.6640625" style="27" customWidth="1"/>
    <col min="15" max="15" width="7.5546875" style="2" customWidth="1"/>
    <col min="16" max="16" width="8.44140625" style="2" customWidth="1"/>
    <col min="17" max="17" width="8.88671875" style="27" customWidth="1"/>
    <col min="18" max="18" width="7.5546875" style="2" customWidth="1"/>
    <col min="19" max="19" width="8.44140625" style="2" customWidth="1"/>
    <col min="20" max="20" width="8.44140625" style="27" customWidth="1"/>
    <col min="21" max="22" width="7.5546875" style="2" customWidth="1"/>
    <col min="23" max="23" width="7.5546875" style="27" customWidth="1"/>
    <col min="24" max="24" width="7.5546875" style="2" customWidth="1"/>
    <col min="25" max="25" width="8" style="2" customWidth="1"/>
    <col min="26" max="26" width="8.21875" style="27" customWidth="1"/>
    <col min="27" max="27" width="8.109375" style="2" customWidth="1"/>
    <col min="28" max="28" width="0.44140625" style="2" customWidth="1"/>
    <col min="29" max="16384" width="8.88671875" style="2"/>
  </cols>
  <sheetData>
    <row r="2" spans="2:28" ht="25.5" customHeight="1" x14ac:dyDescent="0.3">
      <c r="B2" s="141" t="s">
        <v>16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</row>
    <row r="3" spans="2:28" ht="14.25" customHeight="1" thickBot="1" x14ac:dyDescent="0.35">
      <c r="Z3" s="169" t="s">
        <v>32</v>
      </c>
      <c r="AA3" s="169"/>
    </row>
    <row r="4" spans="2:28" s="6" customFormat="1" ht="30" customHeight="1" x14ac:dyDescent="0.25">
      <c r="B4" s="142" t="s">
        <v>5</v>
      </c>
      <c r="C4" s="143"/>
      <c r="D4" s="159" t="s">
        <v>0</v>
      </c>
      <c r="E4" s="160"/>
      <c r="F4" s="161"/>
      <c r="G4" s="150" t="s">
        <v>6</v>
      </c>
      <c r="H4" s="151"/>
      <c r="I4" s="152"/>
      <c r="J4" s="168" t="s">
        <v>7</v>
      </c>
      <c r="K4" s="148"/>
      <c r="L4" s="149"/>
      <c r="M4" s="150" t="s">
        <v>8</v>
      </c>
      <c r="N4" s="151"/>
      <c r="O4" s="152"/>
      <c r="P4" s="168" t="s">
        <v>2</v>
      </c>
      <c r="Q4" s="148"/>
      <c r="R4" s="149"/>
      <c r="S4" s="150" t="s">
        <v>3</v>
      </c>
      <c r="T4" s="151"/>
      <c r="U4" s="152"/>
      <c r="V4" s="168" t="s">
        <v>9</v>
      </c>
      <c r="W4" s="148"/>
      <c r="X4" s="149"/>
      <c r="Y4" s="150" t="s">
        <v>10</v>
      </c>
      <c r="Z4" s="151"/>
      <c r="AA4" s="170"/>
    </row>
    <row r="5" spans="2:28" s="4" customFormat="1" ht="23.25" customHeight="1" x14ac:dyDescent="0.3">
      <c r="B5" s="144"/>
      <c r="C5" s="145"/>
      <c r="D5" s="47" t="s">
        <v>56</v>
      </c>
      <c r="E5" s="48" t="s">
        <v>1</v>
      </c>
      <c r="F5" s="49" t="s">
        <v>55</v>
      </c>
      <c r="G5" s="115" t="s">
        <v>52</v>
      </c>
      <c r="H5" s="50" t="s">
        <v>44</v>
      </c>
      <c r="I5" s="117" t="s">
        <v>50</v>
      </c>
      <c r="J5" s="130" t="s">
        <v>52</v>
      </c>
      <c r="K5" s="52" t="s">
        <v>44</v>
      </c>
      <c r="L5" s="120" t="s">
        <v>50</v>
      </c>
      <c r="M5" s="115" t="s">
        <v>52</v>
      </c>
      <c r="N5" s="50" t="s">
        <v>44</v>
      </c>
      <c r="O5" s="117" t="s">
        <v>51</v>
      </c>
      <c r="P5" s="130" t="s">
        <v>52</v>
      </c>
      <c r="Q5" s="52" t="s">
        <v>44</v>
      </c>
      <c r="R5" s="120" t="s">
        <v>50</v>
      </c>
      <c r="S5" s="115" t="s">
        <v>52</v>
      </c>
      <c r="T5" s="50" t="s">
        <v>44</v>
      </c>
      <c r="U5" s="117" t="s">
        <v>50</v>
      </c>
      <c r="V5" s="130" t="s">
        <v>52</v>
      </c>
      <c r="W5" s="52" t="s">
        <v>44</v>
      </c>
      <c r="X5" s="120" t="s">
        <v>51</v>
      </c>
      <c r="Y5" s="115" t="s">
        <v>53</v>
      </c>
      <c r="Z5" s="50" t="s">
        <v>44</v>
      </c>
      <c r="AA5" s="68" t="s">
        <v>50</v>
      </c>
    </row>
    <row r="6" spans="2:28" s="4" customFormat="1" ht="23.25" customHeight="1" x14ac:dyDescent="0.3">
      <c r="B6" s="144"/>
      <c r="C6" s="145"/>
      <c r="D6" s="54" t="s">
        <v>4</v>
      </c>
      <c r="E6" s="59" t="s">
        <v>12</v>
      </c>
      <c r="F6" s="56" t="s">
        <v>4</v>
      </c>
      <c r="G6" s="54" t="s">
        <v>4</v>
      </c>
      <c r="H6" s="59" t="s">
        <v>12</v>
      </c>
      <c r="I6" s="56" t="s">
        <v>4</v>
      </c>
      <c r="J6" s="73" t="s">
        <v>4</v>
      </c>
      <c r="K6" s="59" t="s">
        <v>12</v>
      </c>
      <c r="L6" s="74" t="s">
        <v>4</v>
      </c>
      <c r="M6" s="54" t="s">
        <v>4</v>
      </c>
      <c r="N6" s="59" t="s">
        <v>12</v>
      </c>
      <c r="O6" s="56" t="s">
        <v>4</v>
      </c>
      <c r="P6" s="73" t="s">
        <v>4</v>
      </c>
      <c r="Q6" s="59" t="s">
        <v>12</v>
      </c>
      <c r="R6" s="74" t="s">
        <v>4</v>
      </c>
      <c r="S6" s="54" t="s">
        <v>4</v>
      </c>
      <c r="T6" s="59" t="s">
        <v>12</v>
      </c>
      <c r="U6" s="56" t="s">
        <v>4</v>
      </c>
      <c r="V6" s="73" t="s">
        <v>4</v>
      </c>
      <c r="W6" s="59" t="s">
        <v>12</v>
      </c>
      <c r="X6" s="74" t="s">
        <v>4</v>
      </c>
      <c r="Y6" s="54" t="s">
        <v>4</v>
      </c>
      <c r="Z6" s="59" t="s">
        <v>12</v>
      </c>
      <c r="AA6" s="69" t="s">
        <v>4</v>
      </c>
    </row>
    <row r="7" spans="2:28" s="15" customFormat="1" ht="21" customHeight="1" x14ac:dyDescent="0.3">
      <c r="B7" s="175" t="s">
        <v>37</v>
      </c>
      <c r="C7" s="176"/>
      <c r="D7" s="31">
        <f>SUM(D8:D10)</f>
        <v>14310359</v>
      </c>
      <c r="E7" s="32">
        <f>D7-F7</f>
        <v>1218435</v>
      </c>
      <c r="F7" s="33">
        <f>SUM(F8:F10)</f>
        <v>13091924</v>
      </c>
      <c r="G7" s="31">
        <f>SUM(G8:G10)</f>
        <v>4966157</v>
      </c>
      <c r="H7" s="32">
        <f t="shared" ref="H7:H46" si="0">G7-I7</f>
        <v>454926</v>
      </c>
      <c r="I7" s="33">
        <f>SUM(I8:I10)</f>
        <v>4511231</v>
      </c>
      <c r="J7" s="34">
        <f>SUM(J8:J10)</f>
        <v>5164578</v>
      </c>
      <c r="K7" s="32">
        <f>J7-L7</f>
        <v>439435</v>
      </c>
      <c r="L7" s="75">
        <f>SUM(L8:L10)</f>
        <v>4725143</v>
      </c>
      <c r="M7" s="31">
        <f>SUM(M8:M10)</f>
        <v>1242348</v>
      </c>
      <c r="N7" s="32">
        <f>M7-O7</f>
        <v>28051</v>
      </c>
      <c r="O7" s="33">
        <f>SUM(O8:O10)</f>
        <v>1214297</v>
      </c>
      <c r="P7" s="34">
        <f>SUM(P8:P10)</f>
        <v>1318795</v>
      </c>
      <c r="Q7" s="32">
        <f>P7-R7</f>
        <v>133751</v>
      </c>
      <c r="R7" s="75">
        <f>SUM(R8:R10)</f>
        <v>1185044</v>
      </c>
      <c r="S7" s="31">
        <f>SUM(S8:S10)</f>
        <v>1083598</v>
      </c>
      <c r="T7" s="32">
        <f>S7-U7</f>
        <v>69400</v>
      </c>
      <c r="U7" s="33">
        <f>SUM(U8:U10)</f>
        <v>1014198</v>
      </c>
      <c r="V7" s="34">
        <f>SUM(V8:V10)</f>
        <v>534883</v>
      </c>
      <c r="W7" s="32">
        <f>V7-X7</f>
        <v>92872</v>
      </c>
      <c r="X7" s="75">
        <f>SUM(X8:X10)</f>
        <v>442011</v>
      </c>
      <c r="Y7" s="31">
        <f>SUM(Y8:Y10)</f>
        <v>0</v>
      </c>
      <c r="Z7" s="70">
        <f>SUM(Z8:Z10)</f>
        <v>0</v>
      </c>
      <c r="AA7" s="71">
        <f>SUM(AA8:AA10)</f>
        <v>0</v>
      </c>
      <c r="AB7" s="24"/>
    </row>
    <row r="8" spans="2:28" s="17" customFormat="1" ht="20.25" customHeight="1" x14ac:dyDescent="0.3">
      <c r="B8" s="174" t="s">
        <v>38</v>
      </c>
      <c r="C8" s="16" t="s">
        <v>36</v>
      </c>
      <c r="D8" s="37">
        <f>SUM(D11,D14,D17,D20,D23,D26,D29,D32,D35,D38,D41,D44)</f>
        <v>7787716</v>
      </c>
      <c r="E8" s="38">
        <f>D8-F8</f>
        <v>604301</v>
      </c>
      <c r="F8" s="62">
        <f>SUM(I8,L8,O8,R8,U8,X8,AA8)</f>
        <v>7183415</v>
      </c>
      <c r="G8" s="37">
        <f>SUM(G11,G14,G17,G20,G23,G26,G29,G32,G35,G38,G41,G44)</f>
        <v>2721742</v>
      </c>
      <c r="H8" s="38">
        <f t="shared" si="0"/>
        <v>235935</v>
      </c>
      <c r="I8" s="62">
        <f>SUM(I11,I14,I17,I20,I23,I26,I29,I32,I35,I38,I41,I44)</f>
        <v>2485807</v>
      </c>
      <c r="J8" s="44">
        <f t="shared" ref="J8:J10" si="1">SUM(J11,J14,J17,J20,J23,J26,J29,J32,J35,J38,J41,J44)</f>
        <v>2794224</v>
      </c>
      <c r="K8" s="38">
        <f>J8-L8</f>
        <v>195305</v>
      </c>
      <c r="L8" s="127">
        <f t="shared" ref="L8:M10" si="2">SUM(L11,L14,L17,L20,L23,L26,L29,L32,L35,L38,L41,L44)</f>
        <v>2598919</v>
      </c>
      <c r="M8" s="37">
        <f t="shared" si="2"/>
        <v>694871</v>
      </c>
      <c r="N8" s="38">
        <f>M8-O8</f>
        <v>9338</v>
      </c>
      <c r="O8" s="62">
        <f t="shared" ref="O8:P10" si="3">SUM(O11,O14,O17,O20,O23,O26,O29,O32,O35,O38,O41,O44)</f>
        <v>685533</v>
      </c>
      <c r="P8" s="44">
        <f t="shared" si="3"/>
        <v>744942</v>
      </c>
      <c r="Q8" s="38">
        <f>P8-R8</f>
        <v>79125</v>
      </c>
      <c r="R8" s="127">
        <f t="shared" ref="R8:S10" si="4">SUM(R11,R14,R17,R20,R23,R26,R29,R32,R35,R38,R41,R44)</f>
        <v>665817</v>
      </c>
      <c r="S8" s="37">
        <f t="shared" si="4"/>
        <v>555659</v>
      </c>
      <c r="T8" s="38">
        <f>S8-U8</f>
        <v>48627</v>
      </c>
      <c r="U8" s="62">
        <f t="shared" ref="U8:V10" si="5">SUM(U11,U14,U17,U20,U23,U26,U29,U32,U35,U38,U41,U44)</f>
        <v>507032</v>
      </c>
      <c r="V8" s="44">
        <f t="shared" si="5"/>
        <v>276278</v>
      </c>
      <c r="W8" s="38">
        <f>V8-X8</f>
        <v>35971</v>
      </c>
      <c r="X8" s="127">
        <f>SUM(X11,X14,X17,X20,X23,X26,X29,X32,X35,X38,X41,X44)</f>
        <v>240307</v>
      </c>
      <c r="Y8" s="37"/>
      <c r="Z8" s="38"/>
      <c r="AA8" s="124"/>
      <c r="AB8" s="25"/>
    </row>
    <row r="9" spans="2:28" s="17" customFormat="1" ht="20.25" customHeight="1" x14ac:dyDescent="0.3">
      <c r="B9" s="167"/>
      <c r="C9" s="18" t="s">
        <v>39</v>
      </c>
      <c r="D9" s="39">
        <f>SUM(D12,D15,D18,D21,D24,D27,D30,D33,D36,D39,D42,D45)</f>
        <v>3157368</v>
      </c>
      <c r="E9" s="40">
        <f>D9-F9</f>
        <v>400832</v>
      </c>
      <c r="F9" s="62">
        <f>SUM(I9,L9,O9,R9,U9,X9,AA9)</f>
        <v>2756536</v>
      </c>
      <c r="G9" s="39">
        <f>SUM(G12,G15,G18,G21,G24,G27,G30,G33,G36,G39,G42,G45)</f>
        <v>1242329</v>
      </c>
      <c r="H9" s="40">
        <f t="shared" si="0"/>
        <v>183051</v>
      </c>
      <c r="I9" s="63">
        <f>SUM(I12,I15,I18,I21,I24,I27,I30,I33,I36,I39,I42,I45)</f>
        <v>1059278</v>
      </c>
      <c r="J9" s="45">
        <f t="shared" si="1"/>
        <v>1095464</v>
      </c>
      <c r="K9" s="40">
        <f>J9-L9</f>
        <v>150512</v>
      </c>
      <c r="L9" s="128">
        <f t="shared" si="2"/>
        <v>944952</v>
      </c>
      <c r="M9" s="39">
        <f t="shared" si="2"/>
        <v>142675</v>
      </c>
      <c r="N9" s="40">
        <f>M9-O9</f>
        <v>513</v>
      </c>
      <c r="O9" s="63">
        <f t="shared" si="3"/>
        <v>142162</v>
      </c>
      <c r="P9" s="45">
        <f t="shared" si="3"/>
        <v>263438</v>
      </c>
      <c r="Q9" s="40">
        <f>P9-R9</f>
        <v>21396</v>
      </c>
      <c r="R9" s="128">
        <f t="shared" si="4"/>
        <v>242042</v>
      </c>
      <c r="S9" s="39">
        <f t="shared" si="4"/>
        <v>316340</v>
      </c>
      <c r="T9" s="40">
        <f>S9-U9</f>
        <v>17909</v>
      </c>
      <c r="U9" s="63">
        <f t="shared" si="5"/>
        <v>298431</v>
      </c>
      <c r="V9" s="45">
        <f t="shared" si="5"/>
        <v>97122</v>
      </c>
      <c r="W9" s="40">
        <f>V9-X9</f>
        <v>27451</v>
      </c>
      <c r="X9" s="128">
        <f>SUM(X12,X15,X18,X21,X24,X27,X30,X33,X36,X39,X42,X45)</f>
        <v>69671</v>
      </c>
      <c r="Y9" s="39"/>
      <c r="Z9" s="40"/>
      <c r="AA9" s="125"/>
      <c r="AB9" s="25"/>
    </row>
    <row r="10" spans="2:28" s="17" customFormat="1" ht="20.25" customHeight="1" x14ac:dyDescent="0.3">
      <c r="B10" s="167"/>
      <c r="C10" s="19" t="s">
        <v>34</v>
      </c>
      <c r="D10" s="41">
        <f>SUM(D13,D16,D19,D22,D25,D28,D31,D34,D37,D40,D43,D46)</f>
        <v>3365275</v>
      </c>
      <c r="E10" s="42">
        <f>D10-F10</f>
        <v>213302</v>
      </c>
      <c r="F10" s="62">
        <f>SUM(I10,L10,O10,R10,U10,X10,AA10)</f>
        <v>3151973</v>
      </c>
      <c r="G10" s="41">
        <f>SUM(G13,G16,G19,G22,G25,G28,G31,G34,G37,G40,G43,G46)</f>
        <v>1002086</v>
      </c>
      <c r="H10" s="42">
        <f t="shared" si="0"/>
        <v>35940</v>
      </c>
      <c r="I10" s="64">
        <f>SUM(I13,I16,I19,I22,I25,I28,I31,I34,I37,I40,I43,I46)</f>
        <v>966146</v>
      </c>
      <c r="J10" s="46">
        <f t="shared" si="1"/>
        <v>1274890</v>
      </c>
      <c r="K10" s="42">
        <f>J10-L10</f>
        <v>93618</v>
      </c>
      <c r="L10" s="129">
        <f t="shared" si="2"/>
        <v>1181272</v>
      </c>
      <c r="M10" s="41">
        <f t="shared" si="2"/>
        <v>404802</v>
      </c>
      <c r="N10" s="42">
        <f>M10-O10</f>
        <v>18200</v>
      </c>
      <c r="O10" s="64">
        <f t="shared" si="3"/>
        <v>386602</v>
      </c>
      <c r="P10" s="46">
        <f t="shared" si="3"/>
        <v>310415</v>
      </c>
      <c r="Q10" s="42">
        <f>P10-R10</f>
        <v>33230</v>
      </c>
      <c r="R10" s="129">
        <f t="shared" si="4"/>
        <v>277185</v>
      </c>
      <c r="S10" s="41">
        <f t="shared" si="4"/>
        <v>211599</v>
      </c>
      <c r="T10" s="42">
        <f>S10-U10</f>
        <v>2864</v>
      </c>
      <c r="U10" s="64">
        <f t="shared" si="5"/>
        <v>208735</v>
      </c>
      <c r="V10" s="46">
        <f t="shared" si="5"/>
        <v>161483</v>
      </c>
      <c r="W10" s="42">
        <f>V10-X10</f>
        <v>29450</v>
      </c>
      <c r="X10" s="129">
        <f>SUM(X13,X16,X19,X22,X25,X28,X31,X34,X37,X40,X43,X46)</f>
        <v>132033</v>
      </c>
      <c r="Y10" s="41">
        <f>SUM(Y13,Y16,Y19,Y22,Y25,Y28,Y31,Y34,Y37,Y40,Y43,Y46)</f>
        <v>0</v>
      </c>
      <c r="Z10" s="42">
        <f>Y10-AA10</f>
        <v>0</v>
      </c>
      <c r="AA10" s="126">
        <f>SUM(AA13,AA16,AA19,AA22,AA25,AA28,AA31,AA34,AA37,AA40,AA43,AA46)</f>
        <v>0</v>
      </c>
      <c r="AB10" s="25"/>
    </row>
    <row r="11" spans="2:28" s="17" customFormat="1" ht="20.25" customHeight="1" x14ac:dyDescent="0.3">
      <c r="B11" s="167" t="s">
        <v>40</v>
      </c>
      <c r="C11" s="20" t="s">
        <v>41</v>
      </c>
      <c r="D11" s="31">
        <f>G11+J11+M11+P11+S11+V11</f>
        <v>617189</v>
      </c>
      <c r="E11" s="32">
        <f t="shared" ref="E11:E34" si="6">D11-F11</f>
        <v>12125</v>
      </c>
      <c r="F11" s="33">
        <f>I11+L11+O11+R11+U11+X11</f>
        <v>605064</v>
      </c>
      <c r="G11" s="31">
        <v>210927</v>
      </c>
      <c r="H11" s="32">
        <f t="shared" si="0"/>
        <v>-2989</v>
      </c>
      <c r="I11" s="31">
        <v>213916</v>
      </c>
      <c r="J11" s="34">
        <v>224494</v>
      </c>
      <c r="K11" s="32">
        <f t="shared" ref="K11:K45" si="7">J11-L11</f>
        <v>8859</v>
      </c>
      <c r="L11" s="34">
        <v>215635</v>
      </c>
      <c r="M11" s="31">
        <v>57108</v>
      </c>
      <c r="N11" s="32">
        <f t="shared" ref="N11:N45" si="8">M11-O11</f>
        <v>-2059</v>
      </c>
      <c r="O11" s="31">
        <v>59167</v>
      </c>
      <c r="P11" s="34">
        <v>58459</v>
      </c>
      <c r="Q11" s="32">
        <f t="shared" ref="Q11:Q45" si="9">P11-R11</f>
        <v>3757</v>
      </c>
      <c r="R11" s="34">
        <v>54702</v>
      </c>
      <c r="S11" s="31">
        <v>44922</v>
      </c>
      <c r="T11" s="32">
        <f>S11-U11</f>
        <v>2474</v>
      </c>
      <c r="U11" s="31">
        <v>42448</v>
      </c>
      <c r="V11" s="34">
        <v>21279</v>
      </c>
      <c r="W11" s="32">
        <f t="shared" ref="W11:W45" si="10">V11-X11</f>
        <v>2083</v>
      </c>
      <c r="X11" s="34">
        <v>19196</v>
      </c>
      <c r="Y11" s="31"/>
      <c r="Z11" s="32"/>
      <c r="AA11" s="31"/>
      <c r="AB11" s="25"/>
    </row>
    <row r="12" spans="2:28" s="17" customFormat="1" ht="20.25" customHeight="1" x14ac:dyDescent="0.3">
      <c r="B12" s="167"/>
      <c r="C12" s="20" t="s">
        <v>42</v>
      </c>
      <c r="D12" s="31">
        <f>G12+J12+M12+P12+S12+V12</f>
        <v>236947</v>
      </c>
      <c r="E12" s="43">
        <f>D12-F12</f>
        <v>16473</v>
      </c>
      <c r="F12" s="33">
        <f t="shared" ref="F12:F46" si="11">I12+L12+O12+R12+U12+X12</f>
        <v>220474</v>
      </c>
      <c r="G12" s="31">
        <v>92406</v>
      </c>
      <c r="H12" s="32">
        <f t="shared" si="0"/>
        <v>10995</v>
      </c>
      <c r="I12" s="31">
        <v>81411</v>
      </c>
      <c r="J12" s="34">
        <v>82587</v>
      </c>
      <c r="K12" s="32">
        <f t="shared" si="7"/>
        <v>2657</v>
      </c>
      <c r="L12" s="34">
        <v>79930</v>
      </c>
      <c r="M12" s="31">
        <v>9552</v>
      </c>
      <c r="N12" s="32">
        <f t="shared" si="8"/>
        <v>-1156</v>
      </c>
      <c r="O12" s="31">
        <v>10708</v>
      </c>
      <c r="P12" s="34">
        <v>18781</v>
      </c>
      <c r="Q12" s="32">
        <f t="shared" si="9"/>
        <v>-1349</v>
      </c>
      <c r="R12" s="34">
        <v>20130</v>
      </c>
      <c r="S12" s="31">
        <v>26611</v>
      </c>
      <c r="T12" s="32">
        <f t="shared" ref="T12:T45" si="12">S12-U12</f>
        <v>3674</v>
      </c>
      <c r="U12" s="31">
        <v>22937</v>
      </c>
      <c r="V12" s="34">
        <v>7010</v>
      </c>
      <c r="W12" s="32">
        <f t="shared" si="10"/>
        <v>1652</v>
      </c>
      <c r="X12" s="34">
        <v>5358</v>
      </c>
      <c r="Y12" s="31"/>
      <c r="Z12" s="32"/>
      <c r="AA12" s="31"/>
      <c r="AB12" s="25"/>
    </row>
    <row r="13" spans="2:28" s="17" customFormat="1" ht="20.25" customHeight="1" x14ac:dyDescent="0.3">
      <c r="B13" s="167"/>
      <c r="C13" s="20" t="s">
        <v>43</v>
      </c>
      <c r="D13" s="31">
        <f>G13+J13+M13+P13+S13+V13+Y13</f>
        <v>241990</v>
      </c>
      <c r="E13" s="32">
        <f t="shared" si="6"/>
        <v>-27180</v>
      </c>
      <c r="F13" s="33">
        <f t="shared" si="11"/>
        <v>269170</v>
      </c>
      <c r="G13" s="31">
        <v>74017</v>
      </c>
      <c r="H13" s="32">
        <f t="shared" si="0"/>
        <v>-10116</v>
      </c>
      <c r="I13" s="31">
        <v>84133</v>
      </c>
      <c r="J13" s="34">
        <v>88163</v>
      </c>
      <c r="K13" s="32">
        <f t="shared" si="7"/>
        <v>-11365</v>
      </c>
      <c r="L13" s="34">
        <v>99528</v>
      </c>
      <c r="M13" s="31">
        <v>28735</v>
      </c>
      <c r="N13" s="32">
        <f t="shared" si="8"/>
        <v>-4837</v>
      </c>
      <c r="O13" s="31">
        <v>33572</v>
      </c>
      <c r="P13" s="34">
        <v>24355</v>
      </c>
      <c r="Q13" s="32">
        <f t="shared" si="9"/>
        <v>1524</v>
      </c>
      <c r="R13" s="34">
        <v>22831</v>
      </c>
      <c r="S13" s="31">
        <v>15569</v>
      </c>
      <c r="T13" s="32">
        <f t="shared" si="12"/>
        <v>-2385</v>
      </c>
      <c r="U13" s="31">
        <v>17954</v>
      </c>
      <c r="V13" s="34">
        <v>11151</v>
      </c>
      <c r="W13" s="32">
        <f t="shared" si="10"/>
        <v>-1</v>
      </c>
      <c r="X13" s="34">
        <v>11152</v>
      </c>
      <c r="Y13" s="31"/>
      <c r="Z13" s="32">
        <f>Y13-AA13</f>
        <v>0</v>
      </c>
      <c r="AA13" s="31"/>
      <c r="AB13" s="25"/>
    </row>
    <row r="14" spans="2:28" s="17" customFormat="1" ht="20.25" customHeight="1" x14ac:dyDescent="0.3">
      <c r="B14" s="167" t="s">
        <v>30</v>
      </c>
      <c r="C14" s="20" t="s">
        <v>13</v>
      </c>
      <c r="D14" s="31">
        <f>G14+J14+M14+P14+S14+V14</f>
        <v>602265</v>
      </c>
      <c r="E14" s="32">
        <f t="shared" si="6"/>
        <v>29662</v>
      </c>
      <c r="F14" s="33">
        <f t="shared" si="11"/>
        <v>572603</v>
      </c>
      <c r="G14" s="31">
        <v>206769</v>
      </c>
      <c r="H14" s="32">
        <f t="shared" si="0"/>
        <v>8588</v>
      </c>
      <c r="I14" s="31">
        <v>198181</v>
      </c>
      <c r="J14" s="34">
        <v>219412</v>
      </c>
      <c r="K14" s="32">
        <f t="shared" si="7"/>
        <v>16093</v>
      </c>
      <c r="L14" s="34">
        <v>203319</v>
      </c>
      <c r="M14" s="31">
        <v>56724</v>
      </c>
      <c r="N14" s="32">
        <f t="shared" si="8"/>
        <v>-1426</v>
      </c>
      <c r="O14" s="31">
        <v>58150</v>
      </c>
      <c r="P14" s="34">
        <v>55954</v>
      </c>
      <c r="Q14" s="32">
        <f t="shared" si="9"/>
        <v>1769</v>
      </c>
      <c r="R14" s="34">
        <v>54185</v>
      </c>
      <c r="S14" s="31">
        <v>42357</v>
      </c>
      <c r="T14" s="32">
        <f t="shared" si="12"/>
        <v>2071</v>
      </c>
      <c r="U14" s="31">
        <v>40286</v>
      </c>
      <c r="V14" s="34">
        <v>21049</v>
      </c>
      <c r="W14" s="32">
        <f t="shared" si="10"/>
        <v>2567</v>
      </c>
      <c r="X14" s="34">
        <v>18482</v>
      </c>
      <c r="Y14" s="31"/>
      <c r="Z14" s="32"/>
      <c r="AA14" s="31"/>
      <c r="AB14" s="25"/>
    </row>
    <row r="15" spans="2:28" s="17" customFormat="1" ht="20.25" customHeight="1" x14ac:dyDescent="0.3">
      <c r="B15" s="167"/>
      <c r="C15" s="20" t="s">
        <v>14</v>
      </c>
      <c r="D15" s="31">
        <f>G15+J15+M15+P15+S15+V15</f>
        <v>240841</v>
      </c>
      <c r="E15" s="32">
        <f t="shared" si="6"/>
        <v>49975</v>
      </c>
      <c r="F15" s="33">
        <f t="shared" si="11"/>
        <v>190866</v>
      </c>
      <c r="G15" s="31">
        <v>94264</v>
      </c>
      <c r="H15" s="32">
        <f t="shared" si="0"/>
        <v>20510</v>
      </c>
      <c r="I15" s="31">
        <v>73754</v>
      </c>
      <c r="J15" s="34">
        <v>83205</v>
      </c>
      <c r="K15" s="32">
        <f t="shared" si="7"/>
        <v>17326</v>
      </c>
      <c r="L15" s="34">
        <v>65879</v>
      </c>
      <c r="M15" s="31">
        <v>10920</v>
      </c>
      <c r="N15" s="32">
        <f t="shared" si="8"/>
        <v>830</v>
      </c>
      <c r="O15" s="31">
        <v>10090</v>
      </c>
      <c r="P15" s="34">
        <v>20102</v>
      </c>
      <c r="Q15" s="32">
        <f t="shared" si="9"/>
        <v>3317</v>
      </c>
      <c r="R15" s="34">
        <v>16785</v>
      </c>
      <c r="S15" s="31">
        <v>25256</v>
      </c>
      <c r="T15" s="32">
        <f t="shared" si="12"/>
        <v>5424</v>
      </c>
      <c r="U15" s="31">
        <v>19832</v>
      </c>
      <c r="V15" s="34">
        <v>7094</v>
      </c>
      <c r="W15" s="32">
        <f t="shared" si="10"/>
        <v>2568</v>
      </c>
      <c r="X15" s="34">
        <v>4526</v>
      </c>
      <c r="Y15" s="31"/>
      <c r="Z15" s="32"/>
      <c r="AA15" s="31"/>
      <c r="AB15" s="25"/>
    </row>
    <row r="16" spans="2:28" s="17" customFormat="1" ht="20.25" customHeight="1" x14ac:dyDescent="0.3">
      <c r="B16" s="167"/>
      <c r="C16" s="20" t="s">
        <v>15</v>
      </c>
      <c r="D16" s="31">
        <f>G16+J16+M16+P16+S16+V16+Y16</f>
        <v>247864</v>
      </c>
      <c r="E16" s="32">
        <f t="shared" si="6"/>
        <v>6368</v>
      </c>
      <c r="F16" s="33">
        <f t="shared" si="11"/>
        <v>241496</v>
      </c>
      <c r="G16" s="31">
        <v>74637</v>
      </c>
      <c r="H16" s="32">
        <f t="shared" si="0"/>
        <v>-4264</v>
      </c>
      <c r="I16" s="31">
        <v>78901</v>
      </c>
      <c r="J16" s="34">
        <v>92814</v>
      </c>
      <c r="K16" s="32">
        <f t="shared" si="7"/>
        <v>3590</v>
      </c>
      <c r="L16" s="34">
        <v>89224</v>
      </c>
      <c r="M16" s="31">
        <v>29932</v>
      </c>
      <c r="N16" s="32">
        <f t="shared" si="8"/>
        <v>1149</v>
      </c>
      <c r="O16" s="31">
        <v>28783</v>
      </c>
      <c r="P16" s="34">
        <v>23835</v>
      </c>
      <c r="Q16" s="32">
        <f t="shared" si="9"/>
        <v>4088</v>
      </c>
      <c r="R16" s="34">
        <v>19747</v>
      </c>
      <c r="S16" s="31">
        <v>14820</v>
      </c>
      <c r="T16" s="32">
        <f t="shared" si="12"/>
        <v>-590</v>
      </c>
      <c r="U16" s="31">
        <v>15410</v>
      </c>
      <c r="V16" s="34">
        <v>11826</v>
      </c>
      <c r="W16" s="32">
        <f t="shared" si="10"/>
        <v>2395</v>
      </c>
      <c r="X16" s="34">
        <v>9431</v>
      </c>
      <c r="Y16" s="31"/>
      <c r="Z16" s="32">
        <f>Y16-AA16</f>
        <v>0</v>
      </c>
      <c r="AA16" s="31"/>
      <c r="AB16" s="25"/>
    </row>
    <row r="17" spans="2:28" s="10" customFormat="1" ht="20.25" customHeight="1" x14ac:dyDescent="0.3">
      <c r="B17" s="173" t="s">
        <v>31</v>
      </c>
      <c r="C17" s="26" t="s">
        <v>13</v>
      </c>
      <c r="D17" s="31">
        <f>G17+J17+M17+P17+S17+V17</f>
        <v>656565</v>
      </c>
      <c r="E17" s="32">
        <f t="shared" si="6"/>
        <v>48441</v>
      </c>
      <c r="F17" s="33">
        <f t="shared" si="11"/>
        <v>608124</v>
      </c>
      <c r="G17" s="31">
        <v>228232</v>
      </c>
      <c r="H17" s="32">
        <f t="shared" si="0"/>
        <v>19051</v>
      </c>
      <c r="I17" s="31">
        <v>209181</v>
      </c>
      <c r="J17" s="34">
        <v>235094</v>
      </c>
      <c r="K17" s="32">
        <f t="shared" si="7"/>
        <v>13289</v>
      </c>
      <c r="L17" s="34">
        <v>221805</v>
      </c>
      <c r="M17" s="31">
        <v>61517</v>
      </c>
      <c r="N17" s="32">
        <f t="shared" si="8"/>
        <v>2841</v>
      </c>
      <c r="O17" s="31">
        <v>58676</v>
      </c>
      <c r="P17" s="34">
        <v>62818</v>
      </c>
      <c r="Q17" s="32">
        <f t="shared" si="9"/>
        <v>6102</v>
      </c>
      <c r="R17" s="34">
        <v>56716</v>
      </c>
      <c r="S17" s="31">
        <v>46133</v>
      </c>
      <c r="T17" s="32">
        <f t="shared" si="12"/>
        <v>3735</v>
      </c>
      <c r="U17" s="31">
        <v>42398</v>
      </c>
      <c r="V17" s="34">
        <v>22771</v>
      </c>
      <c r="W17" s="32">
        <f t="shared" si="10"/>
        <v>3423</v>
      </c>
      <c r="X17" s="34">
        <v>19348</v>
      </c>
      <c r="Y17" s="31"/>
      <c r="Z17" s="32"/>
      <c r="AA17" s="31"/>
      <c r="AB17" s="25"/>
    </row>
    <row r="18" spans="2:28" s="10" customFormat="1" ht="20.25" customHeight="1" x14ac:dyDescent="0.3">
      <c r="B18" s="173"/>
      <c r="C18" s="26" t="s">
        <v>14</v>
      </c>
      <c r="D18" s="31">
        <f>G18+J18+M18+P18+S18+V18</f>
        <v>276370</v>
      </c>
      <c r="E18" s="32">
        <f t="shared" si="6"/>
        <v>65757</v>
      </c>
      <c r="F18" s="33">
        <f t="shared" si="11"/>
        <v>210613</v>
      </c>
      <c r="G18" s="31">
        <v>107375</v>
      </c>
      <c r="H18" s="32">
        <f t="shared" si="0"/>
        <v>24483</v>
      </c>
      <c r="I18" s="31">
        <v>82892</v>
      </c>
      <c r="J18" s="34">
        <v>95838</v>
      </c>
      <c r="K18" s="32">
        <f t="shared" si="7"/>
        <v>24690</v>
      </c>
      <c r="L18" s="34">
        <v>71148</v>
      </c>
      <c r="M18" s="31">
        <v>12782</v>
      </c>
      <c r="N18" s="32">
        <f t="shared" si="8"/>
        <v>1706</v>
      </c>
      <c r="O18" s="31">
        <v>11076</v>
      </c>
      <c r="P18" s="34">
        <v>22885</v>
      </c>
      <c r="Q18" s="32">
        <f t="shared" si="9"/>
        <v>4551</v>
      </c>
      <c r="R18" s="34">
        <v>18334</v>
      </c>
      <c r="S18" s="31">
        <v>29105</v>
      </c>
      <c r="T18" s="32">
        <f t="shared" si="12"/>
        <v>6965</v>
      </c>
      <c r="U18" s="31">
        <v>22140</v>
      </c>
      <c r="V18" s="34">
        <v>8385</v>
      </c>
      <c r="W18" s="32">
        <f t="shared" si="10"/>
        <v>3362</v>
      </c>
      <c r="X18" s="34">
        <v>5023</v>
      </c>
      <c r="Y18" s="31"/>
      <c r="Z18" s="32"/>
      <c r="AA18" s="31"/>
      <c r="AB18" s="25"/>
    </row>
    <row r="19" spans="2:28" s="10" customFormat="1" ht="20.25" customHeight="1" x14ac:dyDescent="0.3">
      <c r="B19" s="173"/>
      <c r="C19" s="26" t="s">
        <v>15</v>
      </c>
      <c r="D19" s="31">
        <f>G19+J19+M19+P19+S19+V19+Y19</f>
        <v>274446</v>
      </c>
      <c r="E19" s="32">
        <f t="shared" si="6"/>
        <v>26499</v>
      </c>
      <c r="F19" s="33">
        <f t="shared" si="11"/>
        <v>247947</v>
      </c>
      <c r="G19" s="31">
        <v>81171</v>
      </c>
      <c r="H19" s="32">
        <f t="shared" si="0"/>
        <v>1741</v>
      </c>
      <c r="I19" s="31">
        <v>79430</v>
      </c>
      <c r="J19" s="34">
        <v>103794</v>
      </c>
      <c r="K19" s="32">
        <f t="shared" si="7"/>
        <v>14705</v>
      </c>
      <c r="L19" s="34">
        <v>89089</v>
      </c>
      <c r="M19" s="31">
        <v>33922</v>
      </c>
      <c r="N19" s="32">
        <f t="shared" si="8"/>
        <v>3403</v>
      </c>
      <c r="O19" s="31">
        <v>30519</v>
      </c>
      <c r="P19" s="34">
        <v>25098</v>
      </c>
      <c r="Q19" s="32">
        <f t="shared" si="9"/>
        <v>3248</v>
      </c>
      <c r="R19" s="34">
        <v>21850</v>
      </c>
      <c r="S19" s="31">
        <v>16518</v>
      </c>
      <c r="T19" s="32">
        <f t="shared" si="12"/>
        <v>-337</v>
      </c>
      <c r="U19" s="31">
        <v>16855</v>
      </c>
      <c r="V19" s="34">
        <v>13943</v>
      </c>
      <c r="W19" s="32">
        <f t="shared" si="10"/>
        <v>3739</v>
      </c>
      <c r="X19" s="34">
        <v>10204</v>
      </c>
      <c r="Y19" s="31"/>
      <c r="Z19" s="32">
        <f>Y19-AA19</f>
        <v>0</v>
      </c>
      <c r="AA19" s="31"/>
      <c r="AB19" s="25"/>
    </row>
    <row r="20" spans="2:28" ht="19.5" customHeight="1" x14ac:dyDescent="0.3">
      <c r="B20" s="171" t="s">
        <v>21</v>
      </c>
      <c r="C20" s="9" t="s">
        <v>13</v>
      </c>
      <c r="D20" s="31">
        <f>G20+J20+M20+P20+S20+V20</f>
        <v>624141</v>
      </c>
      <c r="E20" s="32">
        <f t="shared" si="6"/>
        <v>68661</v>
      </c>
      <c r="F20" s="33">
        <f t="shared" si="11"/>
        <v>555480</v>
      </c>
      <c r="G20" s="31">
        <v>218208</v>
      </c>
      <c r="H20" s="32">
        <f t="shared" si="0"/>
        <v>27026</v>
      </c>
      <c r="I20" s="31">
        <v>191182</v>
      </c>
      <c r="J20" s="34">
        <v>225452</v>
      </c>
      <c r="K20" s="32">
        <f t="shared" si="7"/>
        <v>26510</v>
      </c>
      <c r="L20" s="34">
        <v>198942</v>
      </c>
      <c r="M20" s="31">
        <v>55443</v>
      </c>
      <c r="N20" s="32">
        <f t="shared" si="8"/>
        <v>1057</v>
      </c>
      <c r="O20" s="31">
        <v>54386</v>
      </c>
      <c r="P20" s="34">
        <v>60419</v>
      </c>
      <c r="Q20" s="32">
        <f t="shared" si="9"/>
        <v>7764</v>
      </c>
      <c r="R20" s="34">
        <v>52655</v>
      </c>
      <c r="S20" s="31">
        <v>43186</v>
      </c>
      <c r="T20" s="32">
        <f t="shared" si="12"/>
        <v>3034</v>
      </c>
      <c r="U20" s="31">
        <v>40152</v>
      </c>
      <c r="V20" s="34">
        <v>21433</v>
      </c>
      <c r="W20" s="32">
        <f t="shared" si="10"/>
        <v>3270</v>
      </c>
      <c r="X20" s="34">
        <v>18163</v>
      </c>
      <c r="Y20" s="31"/>
      <c r="Z20" s="32"/>
      <c r="AA20" s="31"/>
      <c r="AB20" s="5"/>
    </row>
    <row r="21" spans="2:28" ht="19.5" customHeight="1" x14ac:dyDescent="0.3">
      <c r="B21" s="171"/>
      <c r="C21" s="9" t="s">
        <v>14</v>
      </c>
      <c r="D21" s="31">
        <f>G21+J21+M21+P21+S21+V21</f>
        <v>257361</v>
      </c>
      <c r="E21" s="32">
        <f t="shared" si="6"/>
        <v>29465</v>
      </c>
      <c r="F21" s="33">
        <f t="shared" si="11"/>
        <v>227896</v>
      </c>
      <c r="G21" s="31">
        <v>101457</v>
      </c>
      <c r="H21" s="32">
        <f t="shared" si="0"/>
        <v>12600</v>
      </c>
      <c r="I21" s="31">
        <v>88857</v>
      </c>
      <c r="J21" s="34">
        <v>88381</v>
      </c>
      <c r="K21" s="32">
        <f t="shared" si="7"/>
        <v>8562</v>
      </c>
      <c r="L21" s="34">
        <v>79819</v>
      </c>
      <c r="M21" s="31">
        <v>11685</v>
      </c>
      <c r="N21" s="32">
        <f t="shared" si="8"/>
        <v>-109</v>
      </c>
      <c r="O21" s="31">
        <v>11794</v>
      </c>
      <c r="P21" s="34">
        <v>21130</v>
      </c>
      <c r="Q21" s="32">
        <f t="shared" si="9"/>
        <v>1398</v>
      </c>
      <c r="R21" s="34">
        <v>19732</v>
      </c>
      <c r="S21" s="31">
        <v>27041</v>
      </c>
      <c r="T21" s="32">
        <f t="shared" si="12"/>
        <v>4548</v>
      </c>
      <c r="U21" s="31">
        <v>22493</v>
      </c>
      <c r="V21" s="34">
        <v>7667</v>
      </c>
      <c r="W21" s="32">
        <f t="shared" si="10"/>
        <v>2466</v>
      </c>
      <c r="X21" s="34">
        <v>5201</v>
      </c>
      <c r="Y21" s="31"/>
      <c r="Z21" s="32"/>
      <c r="AA21" s="31"/>
      <c r="AB21" s="5"/>
    </row>
    <row r="22" spans="2:28" ht="19.5" customHeight="1" x14ac:dyDescent="0.3">
      <c r="B22" s="171"/>
      <c r="C22" s="9" t="s">
        <v>15</v>
      </c>
      <c r="D22" s="31">
        <f>G22+J22+M22+P22+S22+V22+Y22</f>
        <v>258383</v>
      </c>
      <c r="E22" s="32">
        <f t="shared" si="6"/>
        <v>16683</v>
      </c>
      <c r="F22" s="33">
        <f t="shared" si="11"/>
        <v>241700</v>
      </c>
      <c r="G22" s="31">
        <v>76074</v>
      </c>
      <c r="H22" s="32">
        <f t="shared" si="0"/>
        <v>-651</v>
      </c>
      <c r="I22" s="31">
        <v>76725</v>
      </c>
      <c r="J22" s="34">
        <v>99724</v>
      </c>
      <c r="K22" s="32">
        <f t="shared" si="7"/>
        <v>9598</v>
      </c>
      <c r="L22" s="34">
        <v>90126</v>
      </c>
      <c r="M22" s="31">
        <v>31309</v>
      </c>
      <c r="N22" s="32">
        <f t="shared" si="8"/>
        <v>2058</v>
      </c>
      <c r="O22" s="31">
        <v>29251</v>
      </c>
      <c r="P22" s="34">
        <v>23428</v>
      </c>
      <c r="Q22" s="32">
        <f t="shared" si="9"/>
        <v>2934</v>
      </c>
      <c r="R22" s="34">
        <v>20494</v>
      </c>
      <c r="S22" s="31">
        <v>15718</v>
      </c>
      <c r="T22" s="32">
        <f t="shared" si="12"/>
        <v>290</v>
      </c>
      <c r="U22" s="31">
        <v>15428</v>
      </c>
      <c r="V22" s="34">
        <v>12130</v>
      </c>
      <c r="W22" s="32">
        <f t="shared" si="10"/>
        <v>2454</v>
      </c>
      <c r="X22" s="34">
        <v>9676</v>
      </c>
      <c r="Y22" s="31"/>
      <c r="Z22" s="32">
        <f>Y22-AA22</f>
        <v>0</v>
      </c>
      <c r="AA22" s="31"/>
      <c r="AB22" s="5"/>
    </row>
    <row r="23" spans="2:28" ht="19.5" customHeight="1" x14ac:dyDescent="0.3">
      <c r="B23" s="171" t="s">
        <v>22</v>
      </c>
      <c r="C23" s="9" t="s">
        <v>13</v>
      </c>
      <c r="D23" s="31">
        <f>G23+J23+M23+P23+S23+V23+Y23</f>
        <v>616192</v>
      </c>
      <c r="E23" s="32">
        <f t="shared" si="6"/>
        <v>60399</v>
      </c>
      <c r="F23" s="33">
        <f t="shared" si="11"/>
        <v>555793</v>
      </c>
      <c r="G23" s="31">
        <v>215103</v>
      </c>
      <c r="H23" s="32">
        <f t="shared" si="0"/>
        <v>15018</v>
      </c>
      <c r="I23" s="31">
        <v>200085</v>
      </c>
      <c r="J23" s="34">
        <v>223509</v>
      </c>
      <c r="K23" s="32">
        <f t="shared" si="7"/>
        <v>25158</v>
      </c>
      <c r="L23" s="34">
        <v>198351</v>
      </c>
      <c r="M23" s="31">
        <v>53545</v>
      </c>
      <c r="N23" s="32">
        <f t="shared" si="8"/>
        <v>2852</v>
      </c>
      <c r="O23" s="31">
        <v>50693</v>
      </c>
      <c r="P23" s="34">
        <v>56992</v>
      </c>
      <c r="Q23" s="32">
        <f t="shared" si="9"/>
        <v>7064</v>
      </c>
      <c r="R23" s="34">
        <v>49928</v>
      </c>
      <c r="S23" s="31">
        <v>41852</v>
      </c>
      <c r="T23" s="32">
        <f t="shared" si="12"/>
        <v>3186</v>
      </c>
      <c r="U23" s="31">
        <v>38666</v>
      </c>
      <c r="V23" s="34">
        <v>25191</v>
      </c>
      <c r="W23" s="32">
        <f t="shared" si="10"/>
        <v>7121</v>
      </c>
      <c r="X23" s="34">
        <v>18070</v>
      </c>
      <c r="Y23" s="31"/>
      <c r="Z23" s="32"/>
      <c r="AA23" s="31"/>
      <c r="AB23" s="5"/>
    </row>
    <row r="24" spans="2:28" ht="19.5" customHeight="1" x14ac:dyDescent="0.3">
      <c r="B24" s="171"/>
      <c r="C24" s="9" t="s">
        <v>14</v>
      </c>
      <c r="D24" s="31">
        <f>G24+J24+M24+P24+S24+V24+Y24</f>
        <v>247215</v>
      </c>
      <c r="E24" s="32">
        <f t="shared" si="6"/>
        <v>22592</v>
      </c>
      <c r="F24" s="33">
        <f t="shared" si="11"/>
        <v>224623</v>
      </c>
      <c r="G24" s="31">
        <v>98548</v>
      </c>
      <c r="H24" s="32">
        <f t="shared" si="0"/>
        <v>9101</v>
      </c>
      <c r="I24" s="31">
        <v>89447</v>
      </c>
      <c r="J24" s="34">
        <v>84212</v>
      </c>
      <c r="K24" s="32">
        <f t="shared" si="7"/>
        <v>7787</v>
      </c>
      <c r="L24" s="34">
        <v>76425</v>
      </c>
      <c r="M24" s="31">
        <v>10948</v>
      </c>
      <c r="N24" s="32">
        <f t="shared" si="8"/>
        <v>-1261</v>
      </c>
      <c r="O24" s="31">
        <v>12209</v>
      </c>
      <c r="P24" s="34">
        <v>20636</v>
      </c>
      <c r="Q24" s="32">
        <f t="shared" si="9"/>
        <v>2213</v>
      </c>
      <c r="R24" s="34">
        <v>18423</v>
      </c>
      <c r="S24" s="31">
        <v>25465</v>
      </c>
      <c r="T24" s="32">
        <f t="shared" si="12"/>
        <v>2897</v>
      </c>
      <c r="U24" s="31">
        <v>22568</v>
      </c>
      <c r="V24" s="34">
        <v>7406</v>
      </c>
      <c r="W24" s="32">
        <f t="shared" si="10"/>
        <v>1855</v>
      </c>
      <c r="X24" s="34">
        <v>5551</v>
      </c>
      <c r="Y24" s="31"/>
      <c r="Z24" s="32"/>
      <c r="AA24" s="31"/>
      <c r="AB24" s="5"/>
    </row>
    <row r="25" spans="2:28" ht="19.5" customHeight="1" x14ac:dyDescent="0.3">
      <c r="B25" s="171"/>
      <c r="C25" s="9" t="s">
        <v>15</v>
      </c>
      <c r="D25" s="31">
        <f>G25+J25+M25+P25+S25+V25+Y25</f>
        <v>275708</v>
      </c>
      <c r="E25" s="32">
        <f t="shared" si="6"/>
        <v>12467</v>
      </c>
      <c r="F25" s="33">
        <f t="shared" si="11"/>
        <v>263241</v>
      </c>
      <c r="G25" s="31">
        <v>82622</v>
      </c>
      <c r="H25" s="32">
        <f t="shared" si="0"/>
        <v>1344</v>
      </c>
      <c r="I25" s="31">
        <v>81278</v>
      </c>
      <c r="J25" s="34">
        <v>106767</v>
      </c>
      <c r="K25" s="32">
        <f t="shared" si="7"/>
        <v>7847</v>
      </c>
      <c r="L25" s="34">
        <v>98920</v>
      </c>
      <c r="M25" s="31">
        <v>32657</v>
      </c>
      <c r="N25" s="32">
        <f t="shared" si="8"/>
        <v>535</v>
      </c>
      <c r="O25" s="31">
        <v>32122</v>
      </c>
      <c r="P25" s="34">
        <v>23072</v>
      </c>
      <c r="Q25" s="32">
        <f t="shared" si="9"/>
        <v>-529</v>
      </c>
      <c r="R25" s="34">
        <v>23601</v>
      </c>
      <c r="S25" s="31">
        <v>17271</v>
      </c>
      <c r="T25" s="32">
        <f t="shared" si="12"/>
        <v>291</v>
      </c>
      <c r="U25" s="31">
        <v>16980</v>
      </c>
      <c r="V25" s="34">
        <v>13319</v>
      </c>
      <c r="W25" s="32">
        <f t="shared" si="10"/>
        <v>2979</v>
      </c>
      <c r="X25" s="34">
        <v>10340</v>
      </c>
      <c r="Y25" s="31"/>
      <c r="Z25" s="32">
        <f>Y25-AA25</f>
        <v>0</v>
      </c>
      <c r="AA25" s="31"/>
      <c r="AB25" s="5"/>
    </row>
    <row r="26" spans="2:28" ht="19.5" customHeight="1" x14ac:dyDescent="0.3">
      <c r="B26" s="171" t="s">
        <v>23</v>
      </c>
      <c r="C26" s="9" t="s">
        <v>13</v>
      </c>
      <c r="D26" s="31">
        <f>G26+J26+M26+P26+S26+V26</f>
        <v>668174</v>
      </c>
      <c r="E26" s="32">
        <f t="shared" si="6"/>
        <v>71136</v>
      </c>
      <c r="F26" s="33">
        <f t="shared" si="11"/>
        <v>597038</v>
      </c>
      <c r="G26" s="31">
        <v>243152</v>
      </c>
      <c r="H26" s="32">
        <f t="shared" si="0"/>
        <v>24558</v>
      </c>
      <c r="I26" s="31">
        <v>218594</v>
      </c>
      <c r="J26" s="34">
        <v>238756</v>
      </c>
      <c r="K26" s="32">
        <f t="shared" si="7"/>
        <v>38912</v>
      </c>
      <c r="L26" s="34">
        <v>199844</v>
      </c>
      <c r="M26" s="31">
        <v>57949</v>
      </c>
      <c r="N26" s="32">
        <f t="shared" si="8"/>
        <v>-1000</v>
      </c>
      <c r="O26" s="31">
        <v>58949</v>
      </c>
      <c r="P26" s="34">
        <v>65372</v>
      </c>
      <c r="Q26" s="32">
        <f t="shared" si="9"/>
        <v>9709</v>
      </c>
      <c r="R26" s="34">
        <v>55663</v>
      </c>
      <c r="S26" s="31">
        <v>42527</v>
      </c>
      <c r="T26" s="32">
        <f t="shared" si="12"/>
        <v>-1067</v>
      </c>
      <c r="U26" s="31">
        <v>43594</v>
      </c>
      <c r="V26" s="34">
        <v>20418</v>
      </c>
      <c r="W26" s="32">
        <f t="shared" si="10"/>
        <v>24</v>
      </c>
      <c r="X26" s="34">
        <v>20394</v>
      </c>
      <c r="Y26" s="31"/>
      <c r="Z26" s="32"/>
      <c r="AA26" s="31"/>
      <c r="AB26" s="5"/>
    </row>
    <row r="27" spans="2:28" ht="19.5" customHeight="1" x14ac:dyDescent="0.3">
      <c r="B27" s="171"/>
      <c r="C27" s="9" t="s">
        <v>14</v>
      </c>
      <c r="D27" s="31">
        <f>G27+J27+M27+P27+S27+V27</f>
        <v>277431</v>
      </c>
      <c r="E27" s="32">
        <f t="shared" si="6"/>
        <v>50046</v>
      </c>
      <c r="F27" s="33">
        <f t="shared" si="11"/>
        <v>227385</v>
      </c>
      <c r="G27" s="31">
        <v>108902</v>
      </c>
      <c r="H27" s="32">
        <f t="shared" si="0"/>
        <v>19032</v>
      </c>
      <c r="I27" s="31">
        <v>89870</v>
      </c>
      <c r="J27" s="34">
        <v>95616</v>
      </c>
      <c r="K27" s="32">
        <f t="shared" si="7"/>
        <v>20129</v>
      </c>
      <c r="L27" s="34">
        <v>75487</v>
      </c>
      <c r="M27" s="31">
        <v>12928</v>
      </c>
      <c r="N27" s="32">
        <f t="shared" si="8"/>
        <v>19</v>
      </c>
      <c r="O27" s="31">
        <v>12909</v>
      </c>
      <c r="P27" s="34">
        <v>23813</v>
      </c>
      <c r="Q27" s="32">
        <f t="shared" si="9"/>
        <v>3761</v>
      </c>
      <c r="R27" s="34">
        <v>20052</v>
      </c>
      <c r="S27" s="31">
        <v>27601</v>
      </c>
      <c r="T27" s="32">
        <f t="shared" si="12"/>
        <v>4142</v>
      </c>
      <c r="U27" s="31">
        <v>23459</v>
      </c>
      <c r="V27" s="34">
        <v>8571</v>
      </c>
      <c r="W27" s="32">
        <f t="shared" si="10"/>
        <v>2963</v>
      </c>
      <c r="X27" s="34">
        <v>5608</v>
      </c>
      <c r="Y27" s="31"/>
      <c r="Z27" s="32"/>
      <c r="AA27" s="31"/>
      <c r="AB27" s="5"/>
    </row>
    <row r="28" spans="2:28" ht="19.5" customHeight="1" x14ac:dyDescent="0.3">
      <c r="B28" s="171"/>
      <c r="C28" s="9" t="s">
        <v>15</v>
      </c>
      <c r="D28" s="31">
        <f>G28+J28+M28+P28+S28+V28+Y28</f>
        <v>295940</v>
      </c>
      <c r="E28" s="32">
        <f t="shared" si="6"/>
        <v>6214</v>
      </c>
      <c r="F28" s="33">
        <f t="shared" si="11"/>
        <v>289726</v>
      </c>
      <c r="G28" s="31">
        <v>88338</v>
      </c>
      <c r="H28" s="32">
        <f t="shared" si="0"/>
        <v>-3251</v>
      </c>
      <c r="I28" s="31">
        <v>91589</v>
      </c>
      <c r="J28" s="34">
        <v>111832</v>
      </c>
      <c r="K28" s="32">
        <f t="shared" si="7"/>
        <v>5578</v>
      </c>
      <c r="L28" s="34">
        <v>106254</v>
      </c>
      <c r="M28" s="31">
        <v>34401</v>
      </c>
      <c r="N28" s="32">
        <f t="shared" si="8"/>
        <v>-961</v>
      </c>
      <c r="O28" s="31">
        <v>35362</v>
      </c>
      <c r="P28" s="34">
        <v>28963</v>
      </c>
      <c r="Q28" s="32">
        <f t="shared" si="9"/>
        <v>3175</v>
      </c>
      <c r="R28" s="34">
        <v>25788</v>
      </c>
      <c r="S28" s="31">
        <v>18253</v>
      </c>
      <c r="T28" s="32">
        <f t="shared" si="12"/>
        <v>-283</v>
      </c>
      <c r="U28" s="31">
        <v>18536</v>
      </c>
      <c r="V28" s="34">
        <v>14153</v>
      </c>
      <c r="W28" s="32">
        <f t="shared" si="10"/>
        <v>1956</v>
      </c>
      <c r="X28" s="34">
        <v>12197</v>
      </c>
      <c r="Y28" s="31"/>
      <c r="Z28" s="32">
        <f>Y28-AA28</f>
        <v>0</v>
      </c>
      <c r="AA28" s="31"/>
      <c r="AB28" s="5"/>
    </row>
    <row r="29" spans="2:28" ht="19.5" customHeight="1" x14ac:dyDescent="0.3">
      <c r="B29" s="171" t="s">
        <v>24</v>
      </c>
      <c r="C29" s="9" t="s">
        <v>13</v>
      </c>
      <c r="D29" s="31">
        <f>G29+J29+M29+P29+S29+V29+Y29</f>
        <v>690482</v>
      </c>
      <c r="E29" s="32">
        <f t="shared" si="6"/>
        <v>20860</v>
      </c>
      <c r="F29" s="33">
        <f t="shared" si="11"/>
        <v>669622</v>
      </c>
      <c r="G29" s="31">
        <v>242280</v>
      </c>
      <c r="H29" s="32">
        <f t="shared" si="0"/>
        <v>19280</v>
      </c>
      <c r="I29" s="31">
        <v>223000</v>
      </c>
      <c r="J29" s="34">
        <v>244919</v>
      </c>
      <c r="K29" s="32">
        <f t="shared" si="7"/>
        <v>-13670</v>
      </c>
      <c r="L29" s="34">
        <v>258589</v>
      </c>
      <c r="M29" s="31">
        <v>60858</v>
      </c>
      <c r="N29" s="32">
        <f t="shared" si="8"/>
        <v>2451</v>
      </c>
      <c r="O29" s="31">
        <v>58407</v>
      </c>
      <c r="P29" s="34">
        <v>66621</v>
      </c>
      <c r="Q29" s="32">
        <f t="shared" si="9"/>
        <v>4304</v>
      </c>
      <c r="R29" s="34">
        <v>62317</v>
      </c>
      <c r="S29" s="31">
        <v>50945</v>
      </c>
      <c r="T29" s="32">
        <f t="shared" si="12"/>
        <v>5481</v>
      </c>
      <c r="U29" s="31">
        <v>45464</v>
      </c>
      <c r="V29" s="34">
        <v>24859</v>
      </c>
      <c r="W29" s="32">
        <f t="shared" si="10"/>
        <v>3014</v>
      </c>
      <c r="X29" s="34">
        <v>21845</v>
      </c>
      <c r="Y29" s="31"/>
      <c r="Z29" s="32"/>
      <c r="AA29" s="31"/>
      <c r="AB29" s="5"/>
    </row>
    <row r="30" spans="2:28" ht="19.5" customHeight="1" x14ac:dyDescent="0.3">
      <c r="B30" s="171"/>
      <c r="C30" s="9" t="s">
        <v>14</v>
      </c>
      <c r="D30" s="31">
        <f>G30+J30+M30+P30+S30+V30</f>
        <v>268378</v>
      </c>
      <c r="E30" s="32">
        <f t="shared" si="6"/>
        <v>4534</v>
      </c>
      <c r="F30" s="33">
        <f t="shared" si="11"/>
        <v>263844</v>
      </c>
      <c r="G30" s="31">
        <v>107487</v>
      </c>
      <c r="H30" s="32">
        <f t="shared" si="0"/>
        <v>5346</v>
      </c>
      <c r="I30" s="31">
        <v>102141</v>
      </c>
      <c r="J30" s="34">
        <v>92448</v>
      </c>
      <c r="K30" s="32">
        <f t="shared" si="7"/>
        <v>1354</v>
      </c>
      <c r="L30" s="34">
        <v>91094</v>
      </c>
      <c r="M30" s="31">
        <v>12718</v>
      </c>
      <c r="N30" s="32">
        <f t="shared" si="8"/>
        <v>-1215</v>
      </c>
      <c r="O30" s="31">
        <v>13933</v>
      </c>
      <c r="P30" s="34">
        <v>22220</v>
      </c>
      <c r="Q30" s="32">
        <f t="shared" si="9"/>
        <v>-732</v>
      </c>
      <c r="R30" s="34">
        <v>22952</v>
      </c>
      <c r="S30" s="31">
        <v>25648</v>
      </c>
      <c r="T30" s="32">
        <f t="shared" si="12"/>
        <v>-1833</v>
      </c>
      <c r="U30" s="31">
        <v>27481</v>
      </c>
      <c r="V30" s="34">
        <v>7857</v>
      </c>
      <c r="W30" s="32">
        <f t="shared" si="10"/>
        <v>1614</v>
      </c>
      <c r="X30" s="34">
        <v>6243</v>
      </c>
      <c r="Y30" s="31"/>
      <c r="Z30" s="32"/>
      <c r="AA30" s="31"/>
      <c r="AB30" s="5"/>
    </row>
    <row r="31" spans="2:28" ht="19.5" customHeight="1" x14ac:dyDescent="0.3">
      <c r="B31" s="171"/>
      <c r="C31" s="9" t="s">
        <v>15</v>
      </c>
      <c r="D31" s="31">
        <f>G31+J31+M31+P31+S31+V31+Y31</f>
        <v>318393</v>
      </c>
      <c r="E31" s="32">
        <f t="shared" si="6"/>
        <v>24185</v>
      </c>
      <c r="F31" s="33">
        <f t="shared" si="11"/>
        <v>294208</v>
      </c>
      <c r="G31" s="31">
        <v>96454</v>
      </c>
      <c r="H31" s="32">
        <f t="shared" si="0"/>
        <v>8517</v>
      </c>
      <c r="I31" s="31">
        <v>87937</v>
      </c>
      <c r="J31" s="34">
        <v>119908</v>
      </c>
      <c r="K31" s="32">
        <f t="shared" si="7"/>
        <v>6599</v>
      </c>
      <c r="L31" s="34">
        <v>113309</v>
      </c>
      <c r="M31" s="31">
        <v>37930</v>
      </c>
      <c r="N31" s="32">
        <f t="shared" si="8"/>
        <v>2014</v>
      </c>
      <c r="O31" s="31">
        <v>35916</v>
      </c>
      <c r="P31" s="34">
        <v>29172</v>
      </c>
      <c r="Q31" s="32">
        <f t="shared" si="9"/>
        <v>3204</v>
      </c>
      <c r="R31" s="34">
        <v>25968</v>
      </c>
      <c r="S31" s="31">
        <v>20441</v>
      </c>
      <c r="T31" s="32">
        <f t="shared" si="12"/>
        <v>1476</v>
      </c>
      <c r="U31" s="31">
        <v>18965</v>
      </c>
      <c r="V31" s="34">
        <v>14488</v>
      </c>
      <c r="W31" s="32">
        <f t="shared" si="10"/>
        <v>2375</v>
      </c>
      <c r="X31" s="34">
        <v>12113</v>
      </c>
      <c r="Y31" s="31"/>
      <c r="Z31" s="32">
        <f>Y31-AA31</f>
        <v>0</v>
      </c>
      <c r="AA31" s="31"/>
      <c r="AB31" s="5"/>
    </row>
    <row r="32" spans="2:28" ht="19.5" customHeight="1" x14ac:dyDescent="0.3">
      <c r="B32" s="171" t="s">
        <v>25</v>
      </c>
      <c r="C32" s="9" t="s">
        <v>13</v>
      </c>
      <c r="D32" s="31">
        <f>G32+J32+M32+P32+S32+V32+Y32</f>
        <v>640836</v>
      </c>
      <c r="E32" s="32">
        <f t="shared" si="6"/>
        <v>-14397</v>
      </c>
      <c r="F32" s="33">
        <f t="shared" si="11"/>
        <v>655233</v>
      </c>
      <c r="G32" s="31">
        <v>227463</v>
      </c>
      <c r="H32" s="32">
        <f t="shared" si="0"/>
        <v>-5172</v>
      </c>
      <c r="I32" s="31">
        <v>232635</v>
      </c>
      <c r="J32" s="34">
        <v>226754</v>
      </c>
      <c r="K32" s="32">
        <f t="shared" si="7"/>
        <v>-7008</v>
      </c>
      <c r="L32" s="34">
        <v>233762</v>
      </c>
      <c r="M32" s="31">
        <v>55340</v>
      </c>
      <c r="N32" s="32">
        <f t="shared" si="8"/>
        <v>-4477</v>
      </c>
      <c r="O32" s="31">
        <v>59817</v>
      </c>
      <c r="P32" s="34">
        <v>61735</v>
      </c>
      <c r="Q32" s="32">
        <f t="shared" si="9"/>
        <v>1398</v>
      </c>
      <c r="R32" s="34">
        <v>60337</v>
      </c>
      <c r="S32" s="31">
        <v>46415</v>
      </c>
      <c r="T32" s="32">
        <f t="shared" si="12"/>
        <v>394</v>
      </c>
      <c r="U32" s="31">
        <v>46021</v>
      </c>
      <c r="V32" s="34">
        <v>23129</v>
      </c>
      <c r="W32" s="32">
        <f t="shared" si="10"/>
        <v>468</v>
      </c>
      <c r="X32" s="34">
        <v>22661</v>
      </c>
      <c r="Y32" s="31"/>
      <c r="Z32" s="32"/>
      <c r="AA32" s="31"/>
      <c r="AB32" s="5"/>
    </row>
    <row r="33" spans="2:28" ht="19.5" customHeight="1" x14ac:dyDescent="0.3">
      <c r="B33" s="171"/>
      <c r="C33" s="9" t="s">
        <v>14</v>
      </c>
      <c r="D33" s="31">
        <f>G33+J33+M33+P33+S33+V33</f>
        <v>260134</v>
      </c>
      <c r="E33" s="32">
        <f t="shared" si="6"/>
        <v>26577</v>
      </c>
      <c r="F33" s="33">
        <f t="shared" si="11"/>
        <v>233557</v>
      </c>
      <c r="G33" s="31">
        <v>103922</v>
      </c>
      <c r="H33" s="32">
        <f t="shared" si="0"/>
        <v>12008</v>
      </c>
      <c r="I33" s="31">
        <v>91914</v>
      </c>
      <c r="J33" s="34">
        <v>88843</v>
      </c>
      <c r="K33" s="32">
        <f t="shared" si="7"/>
        <v>10459</v>
      </c>
      <c r="L33" s="34">
        <v>78384</v>
      </c>
      <c r="M33" s="31">
        <v>11501</v>
      </c>
      <c r="N33" s="32">
        <f t="shared" si="8"/>
        <v>-618</v>
      </c>
      <c r="O33" s="31">
        <v>12119</v>
      </c>
      <c r="P33" s="34">
        <v>22008</v>
      </c>
      <c r="Q33" s="32">
        <f t="shared" si="9"/>
        <v>2134</v>
      </c>
      <c r="R33" s="34">
        <v>19874</v>
      </c>
      <c r="S33" s="31">
        <v>25757</v>
      </c>
      <c r="T33" s="32">
        <f t="shared" si="12"/>
        <v>54</v>
      </c>
      <c r="U33" s="31">
        <v>25703</v>
      </c>
      <c r="V33" s="34">
        <v>8103</v>
      </c>
      <c r="W33" s="32">
        <f t="shared" si="10"/>
        <v>2540</v>
      </c>
      <c r="X33" s="34">
        <v>5563</v>
      </c>
      <c r="Y33" s="31"/>
      <c r="Z33" s="32"/>
      <c r="AA33" s="31"/>
      <c r="AB33" s="5"/>
    </row>
    <row r="34" spans="2:28" ht="19.5" customHeight="1" x14ac:dyDescent="0.3">
      <c r="B34" s="171"/>
      <c r="C34" s="9" t="s">
        <v>15</v>
      </c>
      <c r="D34" s="31">
        <f>G34+J34+M34+P34+S34+V34+Y34</f>
        <v>298182</v>
      </c>
      <c r="E34" s="32">
        <f t="shared" si="6"/>
        <v>20963</v>
      </c>
      <c r="F34" s="33">
        <f t="shared" si="11"/>
        <v>277219</v>
      </c>
      <c r="G34" s="31">
        <v>89483</v>
      </c>
      <c r="H34" s="32">
        <f t="shared" si="0"/>
        <v>6141</v>
      </c>
      <c r="I34" s="31">
        <v>83342</v>
      </c>
      <c r="J34" s="34">
        <v>111253</v>
      </c>
      <c r="K34" s="32">
        <f t="shared" si="7"/>
        <v>7171</v>
      </c>
      <c r="L34" s="34">
        <v>104082</v>
      </c>
      <c r="M34" s="31">
        <v>35711</v>
      </c>
      <c r="N34" s="32">
        <f t="shared" si="8"/>
        <v>1650</v>
      </c>
      <c r="O34" s="31">
        <v>34061</v>
      </c>
      <c r="P34" s="34">
        <v>28028</v>
      </c>
      <c r="Q34" s="32">
        <f t="shared" si="9"/>
        <v>2862</v>
      </c>
      <c r="R34" s="34">
        <v>25166</v>
      </c>
      <c r="S34" s="31">
        <v>19022</v>
      </c>
      <c r="T34" s="32">
        <f t="shared" si="12"/>
        <v>1071</v>
      </c>
      <c r="U34" s="31">
        <v>17951</v>
      </c>
      <c r="V34" s="34">
        <v>14685</v>
      </c>
      <c r="W34" s="32">
        <f t="shared" si="10"/>
        <v>2068</v>
      </c>
      <c r="X34" s="34">
        <v>12617</v>
      </c>
      <c r="Y34" s="31"/>
      <c r="Z34" s="32">
        <f>Y34-AA34</f>
        <v>0</v>
      </c>
      <c r="AA34" s="31"/>
      <c r="AB34" s="5"/>
    </row>
    <row r="35" spans="2:28" ht="19.5" customHeight="1" x14ac:dyDescent="0.3">
      <c r="B35" s="171" t="s">
        <v>26</v>
      </c>
      <c r="C35" s="9" t="s">
        <v>13</v>
      </c>
      <c r="D35" s="31">
        <f>G35+J35+M35+P35+S35+V35</f>
        <v>654891</v>
      </c>
      <c r="E35" s="32">
        <f t="shared" ref="E35:E46" si="13">D35-F35</f>
        <v>71249</v>
      </c>
      <c r="F35" s="33">
        <f t="shared" si="11"/>
        <v>583642</v>
      </c>
      <c r="G35" s="31">
        <v>229077</v>
      </c>
      <c r="H35" s="32">
        <f t="shared" si="0"/>
        <v>28941</v>
      </c>
      <c r="I35" s="31">
        <v>200136</v>
      </c>
      <c r="J35" s="34">
        <v>237121</v>
      </c>
      <c r="K35" s="32">
        <f t="shared" si="7"/>
        <v>20829</v>
      </c>
      <c r="L35" s="34">
        <v>216292</v>
      </c>
      <c r="M35" s="31">
        <v>55747</v>
      </c>
      <c r="N35" s="32">
        <f t="shared" si="8"/>
        <v>3446</v>
      </c>
      <c r="O35" s="31">
        <v>52301</v>
      </c>
      <c r="P35" s="34">
        <v>62619</v>
      </c>
      <c r="Q35" s="32">
        <f t="shared" si="9"/>
        <v>8662</v>
      </c>
      <c r="R35" s="34">
        <v>53957</v>
      </c>
      <c r="S35" s="31">
        <v>46927</v>
      </c>
      <c r="T35" s="32">
        <f t="shared" si="12"/>
        <v>5494</v>
      </c>
      <c r="U35" s="31">
        <v>41433</v>
      </c>
      <c r="V35" s="34">
        <v>23400</v>
      </c>
      <c r="W35" s="32">
        <f t="shared" si="10"/>
        <v>3877</v>
      </c>
      <c r="X35" s="34">
        <v>19523</v>
      </c>
      <c r="Y35" s="31"/>
      <c r="Z35" s="32"/>
      <c r="AA35" s="31"/>
      <c r="AB35" s="5"/>
    </row>
    <row r="36" spans="2:28" ht="19.5" customHeight="1" x14ac:dyDescent="0.3">
      <c r="B36" s="171"/>
      <c r="C36" s="9" t="s">
        <v>14</v>
      </c>
      <c r="D36" s="31">
        <f>G36+J36+M36+P36+S36+V36</f>
        <v>295366</v>
      </c>
      <c r="E36" s="32">
        <f t="shared" si="13"/>
        <v>20746</v>
      </c>
      <c r="F36" s="33">
        <f t="shared" si="11"/>
        <v>274620</v>
      </c>
      <c r="G36" s="31">
        <v>115161</v>
      </c>
      <c r="H36" s="32">
        <f t="shared" si="0"/>
        <v>11734</v>
      </c>
      <c r="I36" s="31">
        <v>103427</v>
      </c>
      <c r="J36" s="34">
        <v>103569</v>
      </c>
      <c r="K36" s="32">
        <f t="shared" si="7"/>
        <v>8951</v>
      </c>
      <c r="L36" s="34">
        <v>94618</v>
      </c>
      <c r="M36" s="31">
        <v>13168</v>
      </c>
      <c r="N36" s="32">
        <f t="shared" si="8"/>
        <v>-565</v>
      </c>
      <c r="O36" s="31">
        <v>13733</v>
      </c>
      <c r="P36" s="34">
        <v>25114</v>
      </c>
      <c r="Q36" s="32">
        <f t="shared" si="9"/>
        <v>302</v>
      </c>
      <c r="R36" s="34">
        <v>24812</v>
      </c>
      <c r="S36" s="31">
        <v>28071</v>
      </c>
      <c r="T36" s="32">
        <f t="shared" si="12"/>
        <v>-3339</v>
      </c>
      <c r="U36" s="31">
        <v>31410</v>
      </c>
      <c r="V36" s="34">
        <v>10283</v>
      </c>
      <c r="W36" s="32">
        <f t="shared" si="10"/>
        <v>3663</v>
      </c>
      <c r="X36" s="34">
        <v>6620</v>
      </c>
      <c r="Y36" s="31"/>
      <c r="Z36" s="32"/>
      <c r="AA36" s="31"/>
      <c r="AB36" s="5"/>
    </row>
    <row r="37" spans="2:28" ht="19.5" customHeight="1" x14ac:dyDescent="0.3">
      <c r="B37" s="171"/>
      <c r="C37" s="9" t="s">
        <v>15</v>
      </c>
      <c r="D37" s="31">
        <f>G37+J37+M37+P37+S37+V37+Y37</f>
        <v>297364</v>
      </c>
      <c r="E37" s="32">
        <f t="shared" si="13"/>
        <v>46895</v>
      </c>
      <c r="F37" s="33">
        <f t="shared" si="11"/>
        <v>250469</v>
      </c>
      <c r="G37" s="31">
        <v>88079</v>
      </c>
      <c r="H37" s="32">
        <f t="shared" si="0"/>
        <v>10191</v>
      </c>
      <c r="I37" s="31">
        <v>77888</v>
      </c>
      <c r="J37" s="34">
        <v>112426</v>
      </c>
      <c r="K37" s="32">
        <f t="shared" si="7"/>
        <v>16991</v>
      </c>
      <c r="L37" s="34">
        <v>95435</v>
      </c>
      <c r="M37" s="31">
        <v>37142</v>
      </c>
      <c r="N37" s="32">
        <f t="shared" si="8"/>
        <v>7371</v>
      </c>
      <c r="O37" s="31">
        <v>29771</v>
      </c>
      <c r="P37" s="34">
        <v>25925</v>
      </c>
      <c r="Q37" s="32">
        <f t="shared" si="9"/>
        <v>4807</v>
      </c>
      <c r="R37" s="34">
        <v>21118</v>
      </c>
      <c r="S37" s="31">
        <v>18791</v>
      </c>
      <c r="T37" s="32">
        <f t="shared" si="12"/>
        <v>1898</v>
      </c>
      <c r="U37" s="31">
        <v>16893</v>
      </c>
      <c r="V37" s="34">
        <v>15001</v>
      </c>
      <c r="W37" s="32">
        <f t="shared" si="10"/>
        <v>5637</v>
      </c>
      <c r="X37" s="34">
        <v>9364</v>
      </c>
      <c r="Y37" s="31"/>
      <c r="Z37" s="32">
        <f>Y37-AA37</f>
        <v>0</v>
      </c>
      <c r="AA37" s="31"/>
      <c r="AB37" s="5"/>
    </row>
    <row r="38" spans="2:28" ht="19.5" customHeight="1" x14ac:dyDescent="0.3">
      <c r="B38" s="171" t="s">
        <v>27</v>
      </c>
      <c r="C38" s="9" t="s">
        <v>13</v>
      </c>
      <c r="D38" s="31">
        <f>G38+J38+M38+P38+S38+V38</f>
        <v>633282</v>
      </c>
      <c r="E38" s="32">
        <f t="shared" si="13"/>
        <v>57637</v>
      </c>
      <c r="F38" s="33">
        <f t="shared" si="11"/>
        <v>575645</v>
      </c>
      <c r="G38" s="31">
        <v>222524</v>
      </c>
      <c r="H38" s="32">
        <f t="shared" si="0"/>
        <v>27253</v>
      </c>
      <c r="I38" s="31">
        <v>195271</v>
      </c>
      <c r="J38" s="34">
        <v>226794</v>
      </c>
      <c r="K38" s="32">
        <f t="shared" si="7"/>
        <v>16227</v>
      </c>
      <c r="L38" s="34">
        <v>210567</v>
      </c>
      <c r="M38" s="31">
        <v>53408</v>
      </c>
      <c r="N38" s="32">
        <f t="shared" si="8"/>
        <v>-2007</v>
      </c>
      <c r="O38" s="31">
        <v>55415</v>
      </c>
      <c r="P38" s="34">
        <v>61148</v>
      </c>
      <c r="Q38" s="32">
        <f t="shared" si="9"/>
        <v>7792</v>
      </c>
      <c r="R38" s="34">
        <v>53356</v>
      </c>
      <c r="S38" s="31">
        <v>46901</v>
      </c>
      <c r="T38" s="32">
        <f t="shared" si="12"/>
        <v>6142</v>
      </c>
      <c r="U38" s="31">
        <v>40759</v>
      </c>
      <c r="V38" s="34">
        <v>22507</v>
      </c>
      <c r="W38" s="32">
        <f t="shared" si="10"/>
        <v>2230</v>
      </c>
      <c r="X38" s="34">
        <v>20277</v>
      </c>
      <c r="Y38" s="31"/>
      <c r="Z38" s="32"/>
      <c r="AA38" s="31"/>
      <c r="AB38" s="5"/>
    </row>
    <row r="39" spans="2:28" ht="19.5" customHeight="1" x14ac:dyDescent="0.3">
      <c r="B39" s="171"/>
      <c r="C39" s="9" t="s">
        <v>14</v>
      </c>
      <c r="D39" s="31">
        <f>G39+J39+M39+P39+S39+V39</f>
        <v>261771</v>
      </c>
      <c r="E39" s="32">
        <f t="shared" si="13"/>
        <v>36387</v>
      </c>
      <c r="F39" s="33">
        <f t="shared" si="11"/>
        <v>225384</v>
      </c>
      <c r="G39" s="31">
        <v>103471</v>
      </c>
      <c r="H39" s="32">
        <f t="shared" si="0"/>
        <v>18742</v>
      </c>
      <c r="I39" s="31">
        <v>84729</v>
      </c>
      <c r="J39" s="34">
        <v>91697</v>
      </c>
      <c r="K39" s="32">
        <f t="shared" si="7"/>
        <v>15001</v>
      </c>
      <c r="L39" s="34">
        <v>76696</v>
      </c>
      <c r="M39" s="31">
        <v>11685</v>
      </c>
      <c r="N39" s="32">
        <f t="shared" si="8"/>
        <v>909</v>
      </c>
      <c r="O39" s="31">
        <v>10776</v>
      </c>
      <c r="P39" s="34">
        <v>21930</v>
      </c>
      <c r="Q39" s="32">
        <f t="shared" si="9"/>
        <v>1785</v>
      </c>
      <c r="R39" s="34">
        <v>20145</v>
      </c>
      <c r="S39" s="31">
        <v>25292</v>
      </c>
      <c r="T39" s="32">
        <f t="shared" si="12"/>
        <v>-1243</v>
      </c>
      <c r="U39" s="31">
        <v>26535</v>
      </c>
      <c r="V39" s="34">
        <v>7696</v>
      </c>
      <c r="W39" s="32">
        <f t="shared" si="10"/>
        <v>1193</v>
      </c>
      <c r="X39" s="34">
        <v>6503</v>
      </c>
      <c r="Y39" s="31"/>
      <c r="Z39" s="32"/>
      <c r="AA39" s="31"/>
      <c r="AB39" s="5"/>
    </row>
    <row r="40" spans="2:28" ht="19.5" customHeight="1" x14ac:dyDescent="0.3">
      <c r="B40" s="171"/>
      <c r="C40" s="9" t="s">
        <v>15</v>
      </c>
      <c r="D40" s="31">
        <f>G40+J40+M40+P40+S40+V40+Y40</f>
        <v>278136</v>
      </c>
      <c r="E40" s="32">
        <f t="shared" si="13"/>
        <v>23127</v>
      </c>
      <c r="F40" s="33">
        <f t="shared" si="11"/>
        <v>255009</v>
      </c>
      <c r="G40" s="31">
        <v>81046</v>
      </c>
      <c r="H40" s="32">
        <f t="shared" si="0"/>
        <v>6994</v>
      </c>
      <c r="I40" s="31">
        <v>74052</v>
      </c>
      <c r="J40" s="34">
        <v>106508</v>
      </c>
      <c r="K40" s="32">
        <f t="shared" si="7"/>
        <v>9520</v>
      </c>
      <c r="L40" s="34">
        <v>96988</v>
      </c>
      <c r="M40" s="31">
        <v>32786</v>
      </c>
      <c r="N40" s="32">
        <f t="shared" si="8"/>
        <v>988</v>
      </c>
      <c r="O40" s="31">
        <v>31798</v>
      </c>
      <c r="P40" s="34">
        <v>26092</v>
      </c>
      <c r="Q40" s="32">
        <f t="shared" si="9"/>
        <v>3253</v>
      </c>
      <c r="R40" s="34">
        <v>22839</v>
      </c>
      <c r="S40" s="31">
        <v>17805</v>
      </c>
      <c r="T40" s="32">
        <f t="shared" si="12"/>
        <v>281</v>
      </c>
      <c r="U40" s="31">
        <v>17524</v>
      </c>
      <c r="V40" s="34">
        <v>13899</v>
      </c>
      <c r="W40" s="32">
        <f t="shared" si="10"/>
        <v>2091</v>
      </c>
      <c r="X40" s="34">
        <v>11808</v>
      </c>
      <c r="Y40" s="31"/>
      <c r="Z40" s="32">
        <f>Y40-AA40</f>
        <v>0</v>
      </c>
      <c r="AA40" s="31"/>
      <c r="AB40" s="5"/>
    </row>
    <row r="41" spans="2:28" ht="19.5" customHeight="1" x14ac:dyDescent="0.3">
      <c r="B41" s="171" t="s">
        <v>28</v>
      </c>
      <c r="C41" s="9" t="s">
        <v>13</v>
      </c>
      <c r="D41" s="31">
        <f>G41+J41+M41+P41+S41+V41</f>
        <v>703944</v>
      </c>
      <c r="E41" s="32">
        <f t="shared" si="13"/>
        <v>108224</v>
      </c>
      <c r="F41" s="33">
        <f t="shared" si="11"/>
        <v>595720</v>
      </c>
      <c r="G41" s="31">
        <v>246312</v>
      </c>
      <c r="H41" s="32">
        <f t="shared" si="0"/>
        <v>43696</v>
      </c>
      <c r="I41" s="31">
        <v>202616</v>
      </c>
      <c r="J41" s="34">
        <v>250713</v>
      </c>
      <c r="K41" s="32">
        <f t="shared" si="7"/>
        <v>31490</v>
      </c>
      <c r="L41" s="34">
        <v>219223</v>
      </c>
      <c r="M41" s="31">
        <v>62624</v>
      </c>
      <c r="N41" s="32">
        <f t="shared" si="8"/>
        <v>4667</v>
      </c>
      <c r="O41" s="31">
        <v>57957</v>
      </c>
      <c r="P41" s="34">
        <v>66698</v>
      </c>
      <c r="Q41" s="32">
        <f t="shared" si="9"/>
        <v>13565</v>
      </c>
      <c r="R41" s="34">
        <v>53133</v>
      </c>
      <c r="S41" s="31">
        <v>51939</v>
      </c>
      <c r="T41" s="32">
        <f t="shared" si="12"/>
        <v>10256</v>
      </c>
      <c r="U41" s="31">
        <v>41683</v>
      </c>
      <c r="V41" s="34">
        <v>25658</v>
      </c>
      <c r="W41" s="32">
        <f t="shared" si="10"/>
        <v>4550</v>
      </c>
      <c r="X41" s="34">
        <v>21108</v>
      </c>
      <c r="Y41" s="31"/>
      <c r="Z41" s="32"/>
      <c r="AA41" s="31"/>
      <c r="AB41" s="5"/>
    </row>
    <row r="42" spans="2:28" ht="19.5" customHeight="1" x14ac:dyDescent="0.3">
      <c r="B42" s="171"/>
      <c r="C42" s="9" t="s">
        <v>14</v>
      </c>
      <c r="D42" s="83">
        <f>G42+J42+M42+P42+S42+V42</f>
        <v>250824</v>
      </c>
      <c r="E42" s="84">
        <f t="shared" si="13"/>
        <v>37991</v>
      </c>
      <c r="F42" s="33">
        <f t="shared" si="11"/>
        <v>212833</v>
      </c>
      <c r="G42" s="83">
        <v>98554</v>
      </c>
      <c r="H42" s="86">
        <f t="shared" si="0"/>
        <v>18117</v>
      </c>
      <c r="I42" s="83">
        <v>80437</v>
      </c>
      <c r="J42" s="85">
        <v>87147</v>
      </c>
      <c r="K42" s="86">
        <f t="shared" si="7"/>
        <v>15905</v>
      </c>
      <c r="L42" s="85">
        <v>71242</v>
      </c>
      <c r="M42" s="83">
        <v>11327</v>
      </c>
      <c r="N42" s="86">
        <f t="shared" si="8"/>
        <v>598</v>
      </c>
      <c r="O42" s="83">
        <v>10729</v>
      </c>
      <c r="P42" s="85">
        <v>21400</v>
      </c>
      <c r="Q42" s="86">
        <f t="shared" si="9"/>
        <v>3092</v>
      </c>
      <c r="R42" s="85">
        <v>18308</v>
      </c>
      <c r="S42" s="83">
        <v>24457</v>
      </c>
      <c r="T42" s="86">
        <f t="shared" si="12"/>
        <v>-1237</v>
      </c>
      <c r="U42" s="83">
        <v>25694</v>
      </c>
      <c r="V42" s="85">
        <v>7939</v>
      </c>
      <c r="W42" s="86">
        <f t="shared" si="10"/>
        <v>1516</v>
      </c>
      <c r="X42" s="85">
        <v>6423</v>
      </c>
      <c r="Y42" s="88"/>
      <c r="Z42" s="86"/>
      <c r="AA42" s="88"/>
      <c r="AB42" s="5"/>
    </row>
    <row r="43" spans="2:28" ht="19.5" customHeight="1" x14ac:dyDescent="0.3">
      <c r="B43" s="171"/>
      <c r="C43" s="9" t="s">
        <v>15</v>
      </c>
      <c r="D43" s="88">
        <f>G43+J43+M43+P43+S43+V43+Y43</f>
        <v>306440</v>
      </c>
      <c r="E43" s="86">
        <f>D43-F43</f>
        <v>38992</v>
      </c>
      <c r="F43" s="33">
        <f t="shared" si="11"/>
        <v>267448</v>
      </c>
      <c r="G43" s="88">
        <v>90790</v>
      </c>
      <c r="H43" s="86">
        <f t="shared" si="0"/>
        <v>14744</v>
      </c>
      <c r="I43" s="88">
        <v>76046</v>
      </c>
      <c r="J43" s="87">
        <v>116140</v>
      </c>
      <c r="K43" s="86">
        <f t="shared" si="7"/>
        <v>14534</v>
      </c>
      <c r="L43" s="87">
        <v>101606</v>
      </c>
      <c r="M43" s="88">
        <v>38419</v>
      </c>
      <c r="N43" s="86">
        <f t="shared" si="8"/>
        <v>4205</v>
      </c>
      <c r="O43" s="88">
        <v>34214</v>
      </c>
      <c r="P43" s="87">
        <v>26884</v>
      </c>
      <c r="Q43" s="86">
        <f t="shared" si="9"/>
        <v>2192</v>
      </c>
      <c r="R43" s="87">
        <v>24692</v>
      </c>
      <c r="S43" s="88">
        <v>19614</v>
      </c>
      <c r="T43" s="86">
        <f t="shared" si="12"/>
        <v>1234</v>
      </c>
      <c r="U43" s="88">
        <v>18380</v>
      </c>
      <c r="V43" s="87">
        <v>14593</v>
      </c>
      <c r="W43" s="86">
        <f t="shared" si="10"/>
        <v>2083</v>
      </c>
      <c r="X43" s="87">
        <v>12510</v>
      </c>
      <c r="Y43" s="88"/>
      <c r="Z43" s="86">
        <f>Y43-AA43</f>
        <v>0</v>
      </c>
      <c r="AA43" s="88"/>
      <c r="AB43" s="5"/>
    </row>
    <row r="44" spans="2:28" ht="19.5" customHeight="1" x14ac:dyDescent="0.3">
      <c r="B44" s="171" t="s">
        <v>29</v>
      </c>
      <c r="C44" s="9" t="s">
        <v>13</v>
      </c>
      <c r="D44" s="88">
        <f>G44+J44+M44+P44+S44+V44</f>
        <v>679755</v>
      </c>
      <c r="E44" s="86">
        <f t="shared" si="13"/>
        <v>70304</v>
      </c>
      <c r="F44" s="33">
        <f t="shared" si="11"/>
        <v>609451</v>
      </c>
      <c r="G44" s="88">
        <v>231695</v>
      </c>
      <c r="H44" s="86">
        <f t="shared" si="0"/>
        <v>30685</v>
      </c>
      <c r="I44" s="88">
        <v>201010</v>
      </c>
      <c r="J44" s="87">
        <v>241206</v>
      </c>
      <c r="K44" s="86">
        <f t="shared" si="7"/>
        <v>18616</v>
      </c>
      <c r="L44" s="87">
        <v>222590</v>
      </c>
      <c r="M44" s="88">
        <v>64608</v>
      </c>
      <c r="N44" s="86">
        <f t="shared" si="8"/>
        <v>2993</v>
      </c>
      <c r="O44" s="88">
        <v>61615</v>
      </c>
      <c r="P44" s="87">
        <v>66107</v>
      </c>
      <c r="Q44" s="86">
        <f t="shared" si="9"/>
        <v>7239</v>
      </c>
      <c r="R44" s="87">
        <v>58868</v>
      </c>
      <c r="S44" s="88">
        <v>51555</v>
      </c>
      <c r="T44" s="86">
        <f t="shared" si="12"/>
        <v>7427</v>
      </c>
      <c r="U44" s="88">
        <v>44128</v>
      </c>
      <c r="V44" s="87">
        <v>24584</v>
      </c>
      <c r="W44" s="86">
        <f t="shared" si="10"/>
        <v>3344</v>
      </c>
      <c r="X44" s="87">
        <v>21240</v>
      </c>
      <c r="Y44" s="88"/>
      <c r="Z44" s="86"/>
      <c r="AA44" s="88"/>
      <c r="AB44" s="5"/>
    </row>
    <row r="45" spans="2:28" ht="19.5" customHeight="1" x14ac:dyDescent="0.3">
      <c r="B45" s="171"/>
      <c r="C45" s="9" t="s">
        <v>14</v>
      </c>
      <c r="D45" s="88">
        <f>G45+J45+M45+P45+S45+V45</f>
        <v>284730</v>
      </c>
      <c r="E45" s="86">
        <f t="shared" si="13"/>
        <v>40289</v>
      </c>
      <c r="F45" s="33">
        <f t="shared" si="11"/>
        <v>244441</v>
      </c>
      <c r="G45" s="88">
        <v>110782</v>
      </c>
      <c r="H45" s="86">
        <f t="shared" si="0"/>
        <v>20383</v>
      </c>
      <c r="I45" s="88">
        <v>90399</v>
      </c>
      <c r="J45" s="87">
        <v>101921</v>
      </c>
      <c r="K45" s="86">
        <f t="shared" si="7"/>
        <v>17691</v>
      </c>
      <c r="L45" s="87">
        <v>84230</v>
      </c>
      <c r="M45" s="88">
        <v>13461</v>
      </c>
      <c r="N45" s="86">
        <f t="shared" si="8"/>
        <v>1375</v>
      </c>
      <c r="O45" s="88">
        <v>12086</v>
      </c>
      <c r="P45" s="87">
        <v>23419</v>
      </c>
      <c r="Q45" s="86">
        <f t="shared" si="9"/>
        <v>924</v>
      </c>
      <c r="R45" s="87">
        <v>22495</v>
      </c>
      <c r="S45" s="88">
        <v>26036</v>
      </c>
      <c r="T45" s="86">
        <f t="shared" si="12"/>
        <v>-2143</v>
      </c>
      <c r="U45" s="88">
        <v>28179</v>
      </c>
      <c r="V45" s="87">
        <v>9111</v>
      </c>
      <c r="W45" s="86">
        <f t="shared" si="10"/>
        <v>2059</v>
      </c>
      <c r="X45" s="87">
        <v>7052</v>
      </c>
      <c r="Y45" s="88"/>
      <c r="Z45" s="86"/>
      <c r="AA45" s="88"/>
      <c r="AB45" s="5"/>
    </row>
    <row r="46" spans="2:28" ht="19.5" customHeight="1" thickBot="1" x14ac:dyDescent="0.35">
      <c r="B46" s="172"/>
      <c r="C46" s="72" t="s">
        <v>15</v>
      </c>
      <c r="D46" s="89">
        <f>G46+J46+M46+P46+S46+V46+Y46</f>
        <v>272429</v>
      </c>
      <c r="E46" s="90">
        <f t="shared" si="13"/>
        <v>18089</v>
      </c>
      <c r="F46" s="33">
        <f t="shared" si="11"/>
        <v>254340</v>
      </c>
      <c r="G46" s="89">
        <v>79375</v>
      </c>
      <c r="H46" s="90">
        <f t="shared" si="0"/>
        <v>4550</v>
      </c>
      <c r="I46" s="89">
        <v>74825</v>
      </c>
      <c r="J46" s="91">
        <v>105561</v>
      </c>
      <c r="K46" s="90">
        <f>J46-L46</f>
        <v>8850</v>
      </c>
      <c r="L46" s="91">
        <v>96711</v>
      </c>
      <c r="M46" s="89">
        <v>31858</v>
      </c>
      <c r="N46" s="90">
        <f>M46-O46</f>
        <v>625</v>
      </c>
      <c r="O46" s="89">
        <v>31233</v>
      </c>
      <c r="P46" s="91">
        <v>25563</v>
      </c>
      <c r="Q46" s="90">
        <f>P46-R46</f>
        <v>2472</v>
      </c>
      <c r="R46" s="91">
        <v>23091</v>
      </c>
      <c r="S46" s="89">
        <v>17777</v>
      </c>
      <c r="T46" s="90">
        <f>S46-U46</f>
        <v>-82</v>
      </c>
      <c r="U46" s="89">
        <v>17859</v>
      </c>
      <c r="V46" s="91">
        <v>12295</v>
      </c>
      <c r="W46" s="90">
        <f>V46-X46</f>
        <v>1674</v>
      </c>
      <c r="X46" s="91">
        <v>10621</v>
      </c>
      <c r="Y46" s="89"/>
      <c r="Z46" s="90">
        <f>Y46-AA46</f>
        <v>0</v>
      </c>
      <c r="AA46" s="89"/>
      <c r="AB46" s="5"/>
    </row>
    <row r="47" spans="2:28" x14ac:dyDescent="0.3">
      <c r="D47" s="5"/>
      <c r="F47" s="5"/>
      <c r="G47" s="5"/>
      <c r="L47" s="5"/>
      <c r="M47" s="5"/>
      <c r="O47" s="5"/>
      <c r="P47" s="5"/>
      <c r="R47" s="5"/>
      <c r="S47" s="5"/>
      <c r="U47" s="5"/>
      <c r="V47" s="5"/>
      <c r="X47" s="5"/>
      <c r="Y47" s="5"/>
      <c r="AA47" s="5"/>
      <c r="AB47" s="5"/>
    </row>
    <row r="48" spans="2:28" x14ac:dyDescent="0.3">
      <c r="D48" s="5"/>
      <c r="F48" s="5"/>
      <c r="G48" s="5" t="s">
        <v>48</v>
      </c>
      <c r="L48" s="5"/>
      <c r="M48" s="5"/>
      <c r="O48" s="5"/>
      <c r="P48" s="5"/>
      <c r="R48" s="5"/>
      <c r="S48" s="5"/>
      <c r="U48" s="5"/>
      <c r="V48" s="5"/>
      <c r="X48" s="5"/>
      <c r="Y48" s="5"/>
      <c r="AA48" s="5"/>
      <c r="AB48" s="5"/>
    </row>
    <row r="49" spans="2:28" ht="33.75" customHeight="1" x14ac:dyDescent="0.3">
      <c r="B49" s="165"/>
      <c r="C49" s="166"/>
      <c r="D49" s="166"/>
      <c r="E49" s="166"/>
      <c r="F49" s="166"/>
      <c r="G49" s="166"/>
      <c r="H49" s="166"/>
      <c r="I49" s="166"/>
      <c r="L49" s="5"/>
      <c r="M49" s="5"/>
      <c r="O49" s="5"/>
      <c r="P49" s="5"/>
      <c r="R49" s="5" t="s">
        <v>46</v>
      </c>
      <c r="S49" s="5"/>
      <c r="U49" s="5"/>
      <c r="V49" s="5"/>
      <c r="X49" s="5"/>
      <c r="Y49" s="5"/>
      <c r="AA49" s="5"/>
      <c r="AB49" s="5"/>
    </row>
    <row r="50" spans="2:28" x14ac:dyDescent="0.3">
      <c r="E50" s="60"/>
      <c r="F50" s="5"/>
      <c r="G50" s="5"/>
      <c r="L50" s="5"/>
      <c r="M50" s="5"/>
      <c r="O50" s="5"/>
      <c r="P50" s="5"/>
      <c r="R50" s="5"/>
      <c r="S50" s="5"/>
      <c r="U50" s="5"/>
      <c r="V50" s="5"/>
      <c r="X50" s="5"/>
      <c r="Y50" s="5"/>
      <c r="AA50" s="5"/>
      <c r="AB50" s="5"/>
    </row>
    <row r="51" spans="2:28" x14ac:dyDescent="0.3">
      <c r="F51" s="5"/>
      <c r="G51" s="5"/>
      <c r="L51" s="5"/>
      <c r="M51" s="5"/>
      <c r="O51" s="5"/>
      <c r="P51" s="5"/>
      <c r="R51" s="5"/>
      <c r="S51" s="5"/>
      <c r="U51" s="5"/>
      <c r="V51" s="5"/>
      <c r="X51" s="5"/>
      <c r="Y51" s="5"/>
      <c r="AA51" s="5"/>
      <c r="AB51" s="5"/>
    </row>
    <row r="52" spans="2:28" x14ac:dyDescent="0.3">
      <c r="F52" s="5"/>
      <c r="G52" s="5"/>
      <c r="L52" s="5"/>
      <c r="M52" s="5"/>
      <c r="O52" s="5"/>
      <c r="P52" s="5"/>
      <c r="R52" s="5"/>
      <c r="S52" s="5"/>
      <c r="U52" s="5"/>
      <c r="V52" s="5"/>
      <c r="X52" s="5"/>
      <c r="Y52" s="5"/>
      <c r="AA52" s="5"/>
      <c r="AB52" s="5"/>
    </row>
    <row r="53" spans="2:28" x14ac:dyDescent="0.3">
      <c r="F53" s="5"/>
      <c r="G53" s="5"/>
      <c r="L53" s="5"/>
      <c r="M53" s="5"/>
      <c r="O53" s="5"/>
      <c r="P53" s="5"/>
      <c r="R53" s="5"/>
      <c r="S53" s="5"/>
      <c r="U53" s="5"/>
      <c r="X53" s="5"/>
      <c r="Y53" s="5"/>
      <c r="AA53" s="5"/>
      <c r="AB53" s="5"/>
    </row>
    <row r="54" spans="2:28" x14ac:dyDescent="0.3">
      <c r="F54" s="5"/>
      <c r="G54" s="5"/>
      <c r="L54" s="5"/>
      <c r="M54" s="5"/>
      <c r="O54" s="5"/>
      <c r="P54" s="5"/>
      <c r="R54" s="5"/>
      <c r="S54" s="5"/>
      <c r="U54" s="5"/>
      <c r="X54" s="5"/>
      <c r="Y54" s="5"/>
      <c r="AA54" s="5"/>
      <c r="AB54" s="5"/>
    </row>
    <row r="55" spans="2:28" x14ac:dyDescent="0.3">
      <c r="F55" s="5"/>
      <c r="G55" s="5"/>
      <c r="L55" s="5"/>
      <c r="M55" s="5"/>
      <c r="O55" s="5"/>
      <c r="P55" s="5"/>
      <c r="R55" s="5"/>
      <c r="S55" s="5"/>
      <c r="U55" s="5"/>
      <c r="X55" s="5"/>
      <c r="Y55" s="5"/>
      <c r="AA55" s="5"/>
      <c r="AB55" s="5"/>
    </row>
    <row r="56" spans="2:28" x14ac:dyDescent="0.3">
      <c r="F56" s="5"/>
      <c r="G56" s="5"/>
      <c r="L56" s="5"/>
      <c r="M56" s="5"/>
      <c r="O56" s="5"/>
      <c r="P56" s="5"/>
      <c r="R56" s="5"/>
      <c r="S56" s="5"/>
      <c r="U56" s="5"/>
      <c r="X56" s="5"/>
      <c r="Y56" s="5"/>
      <c r="AA56" s="5"/>
      <c r="AB56" s="5"/>
    </row>
    <row r="57" spans="2:28" x14ac:dyDescent="0.3">
      <c r="F57" s="5"/>
      <c r="G57" s="5"/>
      <c r="L57" s="5"/>
      <c r="O57" s="5"/>
      <c r="P57" s="5"/>
      <c r="R57" s="5"/>
      <c r="S57" s="5"/>
      <c r="U57" s="5"/>
      <c r="X57" s="5"/>
      <c r="AA57" s="5"/>
      <c r="AB57" s="5"/>
    </row>
    <row r="58" spans="2:28" x14ac:dyDescent="0.3">
      <c r="F58" s="5"/>
      <c r="G58" s="5"/>
      <c r="L58" s="5"/>
      <c r="S58" s="5"/>
    </row>
    <row r="59" spans="2:28" x14ac:dyDescent="0.3">
      <c r="F59" s="5"/>
      <c r="G59" s="5"/>
      <c r="L59" s="5"/>
      <c r="S59" s="5"/>
    </row>
    <row r="60" spans="2:28" x14ac:dyDescent="0.3">
      <c r="F60" s="5"/>
      <c r="G60" s="5"/>
      <c r="L60" s="5"/>
      <c r="S60" s="5"/>
    </row>
    <row r="61" spans="2:28" x14ac:dyDescent="0.3">
      <c r="F61" s="5"/>
    </row>
    <row r="62" spans="2:28" x14ac:dyDescent="0.3">
      <c r="F62" s="5"/>
    </row>
  </sheetData>
  <mergeCells count="26">
    <mergeCell ref="B17:B19"/>
    <mergeCell ref="B20:B22"/>
    <mergeCell ref="B8:B10"/>
    <mergeCell ref="B7:C7"/>
    <mergeCell ref="B29:B31"/>
    <mergeCell ref="B32:B34"/>
    <mergeCell ref="B35:B37"/>
    <mergeCell ref="B38:B40"/>
    <mergeCell ref="B23:B25"/>
    <mergeCell ref="B26:B28"/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3-1.업체별수거량증감</vt:lpstr>
      <vt:lpstr>3-2.업체별대행료증감 </vt:lpstr>
      <vt:lpstr>'3-2.업체별대행료증감 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2021-10-18T04:04:53Z</cp:lastPrinted>
  <dcterms:created xsi:type="dcterms:W3CDTF">2004-02-06T07:29:52Z</dcterms:created>
  <dcterms:modified xsi:type="dcterms:W3CDTF">2022-02-15T05:05:47Z</dcterms:modified>
</cp:coreProperties>
</file>