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255"/>
  </bookViews>
  <sheets>
    <sheet name="도시공원" sheetId="1" r:id="rId1"/>
    <sheet name="시설녹지" sheetId="2" r:id="rId2"/>
  </sheets>
  <definedNames>
    <definedName name="_xlnm._FilterDatabase" localSheetId="0" hidden="1">도시공원!$A$20:$M$71</definedName>
    <definedName name="_xlnm.Print_Area" localSheetId="0">도시공원!$A$1:$G$71</definedName>
    <definedName name="_xlnm.Print_Area" localSheetId="1">시설녹지!$A$1:$E$39</definedName>
  </definedNames>
  <calcPr calcId="162913"/>
</workbook>
</file>

<file path=xl/calcChain.xml><?xml version="1.0" encoding="utf-8"?>
<calcChain xmlns="http://schemas.openxmlformats.org/spreadsheetml/2006/main">
  <c r="A39" i="2" l="1"/>
  <c r="D38" i="2"/>
  <c r="D29" i="2"/>
  <c r="D23" i="2"/>
  <c r="D39" i="2" s="1"/>
  <c r="E20" i="1" l="1"/>
  <c r="I15" i="1" l="1"/>
  <c r="J41" i="1"/>
  <c r="I41" i="1"/>
  <c r="H57" i="1" l="1"/>
  <c r="J57" i="1" s="1"/>
  <c r="I57" i="1" l="1"/>
  <c r="C3" i="1"/>
  <c r="C13" i="1"/>
  <c r="K10" i="1" l="1"/>
  <c r="E13" i="1" l="1"/>
  <c r="J72" i="1"/>
  <c r="I72" i="1"/>
  <c r="C4" i="1"/>
  <c r="C16" i="1"/>
  <c r="J15" i="1"/>
  <c r="H21" i="1" l="1"/>
  <c r="I21" i="1" s="1"/>
  <c r="H71" i="1"/>
  <c r="H48" i="1"/>
  <c r="H49" i="1"/>
  <c r="H50" i="1"/>
  <c r="H51" i="1"/>
  <c r="H52" i="1"/>
  <c r="H53" i="1"/>
  <c r="H54" i="1"/>
  <c r="H55" i="1"/>
  <c r="H56" i="1"/>
  <c r="H58" i="1"/>
  <c r="H59" i="1"/>
  <c r="H61" i="1"/>
  <c r="H62" i="1"/>
  <c r="H63" i="1"/>
  <c r="H64" i="1"/>
  <c r="H65" i="1"/>
  <c r="H66" i="1"/>
  <c r="H67" i="1"/>
  <c r="H68" i="1"/>
  <c r="H69" i="1"/>
  <c r="H47" i="1"/>
  <c r="H42" i="1"/>
  <c r="H29" i="1"/>
  <c r="H30" i="1"/>
  <c r="H31" i="1"/>
  <c r="H32" i="1"/>
  <c r="H33" i="1"/>
  <c r="H28" i="1"/>
  <c r="H8" i="1" l="1"/>
  <c r="I8" i="1" s="1"/>
  <c r="H10" i="1"/>
  <c r="I10" i="1" s="1"/>
  <c r="I23" i="1"/>
  <c r="I24" i="1"/>
  <c r="I25" i="1"/>
  <c r="I28" i="1"/>
  <c r="I29" i="1"/>
  <c r="I30" i="1"/>
  <c r="I31" i="1"/>
  <c r="I32" i="1"/>
  <c r="I33" i="1"/>
  <c r="I34" i="1"/>
  <c r="I37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22" i="1"/>
  <c r="I17" i="1"/>
  <c r="I6" i="1"/>
  <c r="I7" i="1"/>
  <c r="I9" i="1"/>
  <c r="I11" i="1"/>
  <c r="I12" i="1"/>
  <c r="I5" i="1"/>
  <c r="H19" i="1"/>
  <c r="I19" i="1" s="1"/>
  <c r="H20" i="1" l="1"/>
  <c r="H18" i="1"/>
  <c r="H16" i="1"/>
  <c r="H13" i="1"/>
  <c r="H4" i="1"/>
  <c r="J6" i="1"/>
  <c r="J7" i="1"/>
  <c r="J8" i="1"/>
  <c r="J9" i="1"/>
  <c r="J10" i="1"/>
  <c r="J11" i="1"/>
  <c r="J12" i="1"/>
  <c r="J14" i="1"/>
  <c r="J17" i="1"/>
  <c r="J19" i="1"/>
  <c r="J21" i="1"/>
  <c r="J22" i="1"/>
  <c r="J23" i="1"/>
  <c r="J24" i="1"/>
  <c r="J25" i="1"/>
  <c r="J28" i="1"/>
  <c r="J29" i="1"/>
  <c r="J30" i="1"/>
  <c r="J31" i="1"/>
  <c r="J32" i="1"/>
  <c r="J33" i="1"/>
  <c r="J34" i="1"/>
  <c r="J37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5" i="1"/>
  <c r="E18" i="1" l="1"/>
  <c r="J18" i="1" s="1"/>
  <c r="C18" i="1"/>
  <c r="E16" i="1" l="1"/>
  <c r="J16" i="1" s="1"/>
  <c r="J13" i="1"/>
  <c r="E4" i="1"/>
  <c r="J4" i="1" s="1"/>
  <c r="J20" i="1"/>
  <c r="C20" i="1"/>
  <c r="J3" i="1" l="1"/>
  <c r="E3" i="1"/>
</calcChain>
</file>

<file path=xl/comments1.xml><?xml version="1.0" encoding="utf-8"?>
<comments xmlns="http://schemas.openxmlformats.org/spreadsheetml/2006/main">
  <authors>
    <author>NAMGU</author>
    <author>user</author>
  </authors>
  <commentList>
    <comment ref="C6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학익근린공원으로명칭변경
인고제2009-65호
(2009.3.2)
</t>
        </r>
      </text>
    </comment>
    <comment ref="E8" authorId="0" shapeId="0">
      <text>
        <r>
          <rPr>
            <b/>
            <sz val="9"/>
            <color indexed="81"/>
            <rFont val="돋움"/>
            <family val="3"/>
            <charset val="129"/>
          </rPr>
          <t>미조성면적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제외
</t>
        </r>
      </text>
    </comment>
    <comment ref="H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40%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잡음
</t>
        </r>
      </text>
    </comment>
    <comment ref="H21" authorId="1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문서등록대장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시설면적입력된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시설면적</t>
        </r>
        <r>
          <rPr>
            <b/>
            <sz val="9"/>
            <color indexed="81"/>
            <rFont val="Tahoma"/>
            <family val="2"/>
          </rPr>
          <t xml:space="preserve"> 55%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잡음
</t>
        </r>
      </text>
    </comment>
    <comment ref="E61" authorId="0" shapeId="0">
      <text>
        <r>
          <rPr>
            <b/>
            <sz val="9"/>
            <color indexed="81"/>
            <rFont val="돋움"/>
            <family val="3"/>
            <charset val="129"/>
          </rPr>
          <t>미조성면적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제외
</t>
        </r>
      </text>
    </comment>
  </commentList>
</comments>
</file>

<file path=xl/sharedStrings.xml><?xml version="1.0" encoding="utf-8"?>
<sst xmlns="http://schemas.openxmlformats.org/spreadsheetml/2006/main" count="366" uniqueCount="299">
  <si>
    <t>쑥골</t>
    <phoneticPr fontId="1" type="noConversion"/>
  </si>
  <si>
    <t>햇님</t>
    <phoneticPr fontId="1" type="noConversion"/>
  </si>
  <si>
    <t>주안4동1512-9</t>
    <phoneticPr fontId="1" type="noConversion"/>
  </si>
  <si>
    <t>주안8동1501</t>
    <phoneticPr fontId="1" type="noConversion"/>
  </si>
  <si>
    <t>학익2동 51</t>
    <phoneticPr fontId="1" type="noConversion"/>
  </si>
  <si>
    <t>학익2동52-7</t>
    <phoneticPr fontId="1" type="noConversion"/>
  </si>
  <si>
    <t>문학동 336-6</t>
    <phoneticPr fontId="1" type="noConversion"/>
  </si>
  <si>
    <t>문학동347-1</t>
    <phoneticPr fontId="1" type="noConversion"/>
  </si>
  <si>
    <t>문학동360</t>
    <phoneticPr fontId="1" type="noConversion"/>
  </si>
  <si>
    <t>문학동403-15</t>
    <phoneticPr fontId="1" type="noConversion"/>
  </si>
  <si>
    <t>관교동495</t>
    <phoneticPr fontId="1" type="noConversion"/>
  </si>
  <si>
    <t>신비</t>
    <phoneticPr fontId="1" type="noConversion"/>
  </si>
  <si>
    <t>관교동516-2</t>
    <phoneticPr fontId="1" type="noConversion"/>
  </si>
  <si>
    <t>용정</t>
    <phoneticPr fontId="1" type="noConversion"/>
  </si>
  <si>
    <t>학익동336-5일원</t>
    <phoneticPr fontId="1" type="noConversion"/>
  </si>
  <si>
    <t>숭의,도화,용현,주안동 일원</t>
    <phoneticPr fontId="1" type="noConversion"/>
  </si>
  <si>
    <t>용현동 615-1번지 일원</t>
    <phoneticPr fontId="1" type="noConversion"/>
  </si>
  <si>
    <t>주안3동, 학익2동 일원</t>
    <phoneticPr fontId="1" type="noConversion"/>
  </si>
  <si>
    <t>주요시설</t>
    <phoneticPr fontId="1" type="noConversion"/>
  </si>
  <si>
    <t>파고라, 운동시설 등</t>
    <phoneticPr fontId="1" type="noConversion"/>
  </si>
  <si>
    <t>어린이놀이터, 운동시설 등</t>
    <phoneticPr fontId="1" type="noConversion"/>
  </si>
  <si>
    <t>어린이놀이터, 파고라, 운동시설 등</t>
    <phoneticPr fontId="1" type="noConversion"/>
  </si>
  <si>
    <t>벽천, 어린이놀이시설 등</t>
    <phoneticPr fontId="1" type="noConversion"/>
  </si>
  <si>
    <t>공원명</t>
    <phoneticPr fontId="1" type="noConversion"/>
  </si>
  <si>
    <t>위치</t>
    <phoneticPr fontId="1" type="noConversion"/>
  </si>
  <si>
    <t>조성</t>
    <phoneticPr fontId="1" type="noConversion"/>
  </si>
  <si>
    <t>인공폭포, 현충탑, 자연학습원, 전망대, 배드민턴장, 화장실 등</t>
    <phoneticPr fontId="1" type="noConversion"/>
  </si>
  <si>
    <t>1995~2009</t>
    <phoneticPr fontId="1" type="noConversion"/>
  </si>
  <si>
    <t>석바위</t>
    <phoneticPr fontId="1" type="noConversion"/>
  </si>
  <si>
    <t>주안동 1578번지 일원</t>
    <phoneticPr fontId="1" type="noConversion"/>
  </si>
  <si>
    <t>어린이놀이터, 배드민턴장, 파고라, 운동시설, 화장실 등</t>
    <phoneticPr fontId="1" type="noConversion"/>
  </si>
  <si>
    <t>어린이놀이터, 파고라 등</t>
    <phoneticPr fontId="1" type="noConversion"/>
  </si>
  <si>
    <t>어린이놀이터, 파고라, 운동시설, 화장실 등</t>
    <phoneticPr fontId="1" type="noConversion"/>
  </si>
  <si>
    <t>어린이놀이터, 파고라, 운동시설, 음수대 등</t>
    <phoneticPr fontId="1" type="noConversion"/>
  </si>
  <si>
    <t>주안6동923-3</t>
    <phoneticPr fontId="1" type="noConversion"/>
  </si>
  <si>
    <t>학익2동662</t>
    <phoneticPr fontId="1" type="noConversion"/>
  </si>
  <si>
    <t>문학동351-1</t>
    <phoneticPr fontId="1" type="noConversion"/>
  </si>
  <si>
    <t>문학동383-7</t>
    <phoneticPr fontId="1" type="noConversion"/>
  </si>
  <si>
    <t>문학동391-20</t>
    <phoneticPr fontId="1" type="noConversion"/>
  </si>
  <si>
    <t>관교동471</t>
    <phoneticPr fontId="1" type="noConversion"/>
  </si>
  <si>
    <t>숭의2동,숭의4동</t>
    <phoneticPr fontId="1" type="noConversion"/>
  </si>
  <si>
    <t>제2용정</t>
    <phoneticPr fontId="1" type="noConversion"/>
  </si>
  <si>
    <t>바닥분수, 파고라, 어린이놀이터, 배드민턴장, 화장실 등</t>
    <phoneticPr fontId="1" type="noConversion"/>
  </si>
  <si>
    <t>배드민턴장, 어린이놀이터, 게이트볼장, 화장실 등</t>
    <phoneticPr fontId="1" type="noConversion"/>
  </si>
  <si>
    <t>인공폭포, 배드민턴장, 야생화초화원, 운동시설, 화장실 등</t>
    <phoneticPr fontId="1" type="noConversion"/>
  </si>
  <si>
    <t>주안6동1619</t>
    <phoneticPr fontId="1" type="noConversion"/>
  </si>
  <si>
    <t>용현동 664-1</t>
    <phoneticPr fontId="1" type="noConversion"/>
  </si>
  <si>
    <t>용현동 664-5</t>
    <phoneticPr fontId="1" type="noConversion"/>
  </si>
  <si>
    <t>용현동 666번지</t>
    <phoneticPr fontId="1" type="noConversion"/>
  </si>
  <si>
    <t>문학동344-1</t>
    <phoneticPr fontId="1" type="noConversion"/>
  </si>
  <si>
    <t>파고라, 운동시설, 화장실 등(미조성542.3㎡)</t>
    <phoneticPr fontId="1" type="noConversion"/>
  </si>
  <si>
    <t>어린이놀이터, 파고라, 운동시설 등(미조성2,032㎡)</t>
    <phoneticPr fontId="1" type="noConversion"/>
  </si>
  <si>
    <t>낙섬</t>
    <phoneticPr fontId="1" type="noConversion"/>
  </si>
  <si>
    <t>보람</t>
    <phoneticPr fontId="1" type="noConversion"/>
  </si>
  <si>
    <t>새싹</t>
    <phoneticPr fontId="1" type="noConversion"/>
  </si>
  <si>
    <t>다솜</t>
    <phoneticPr fontId="1" type="noConversion"/>
  </si>
  <si>
    <t>도담</t>
    <phoneticPr fontId="1" type="noConversion"/>
  </si>
  <si>
    <t>주안</t>
    <phoneticPr fontId="1" type="noConversion"/>
  </si>
  <si>
    <t>사미</t>
    <phoneticPr fontId="1" type="noConversion"/>
  </si>
  <si>
    <t>송내</t>
    <phoneticPr fontId="1" type="noConversion"/>
  </si>
  <si>
    <t>염창</t>
    <phoneticPr fontId="1" type="noConversion"/>
  </si>
  <si>
    <t>다솔</t>
    <phoneticPr fontId="1" type="noConversion"/>
  </si>
  <si>
    <t>두리</t>
    <phoneticPr fontId="1" type="noConversion"/>
  </si>
  <si>
    <t>미니</t>
    <phoneticPr fontId="1" type="noConversion"/>
  </si>
  <si>
    <t>묵동</t>
    <phoneticPr fontId="1" type="noConversion"/>
  </si>
  <si>
    <t>제운</t>
    <phoneticPr fontId="1" type="noConversion"/>
  </si>
  <si>
    <t>학골</t>
    <phoneticPr fontId="1" type="noConversion"/>
  </si>
  <si>
    <t>양토</t>
    <phoneticPr fontId="1" type="noConversion"/>
  </si>
  <si>
    <t>스승</t>
    <phoneticPr fontId="1" type="noConversion"/>
  </si>
  <si>
    <t>노적</t>
    <phoneticPr fontId="1" type="noConversion"/>
  </si>
  <si>
    <t>한나루</t>
    <phoneticPr fontId="1" type="noConversion"/>
  </si>
  <si>
    <t>모리포</t>
    <phoneticPr fontId="1" type="noConversion"/>
  </si>
  <si>
    <t>학익</t>
    <phoneticPr fontId="1" type="noConversion"/>
  </si>
  <si>
    <t>매소홀</t>
    <phoneticPr fontId="1" type="noConversion"/>
  </si>
  <si>
    <t>선비</t>
    <phoneticPr fontId="1" type="noConversion"/>
  </si>
  <si>
    <t>나리</t>
    <phoneticPr fontId="1" type="noConversion"/>
  </si>
  <si>
    <t>학산</t>
    <phoneticPr fontId="1" type="noConversion"/>
  </si>
  <si>
    <t>재넘이</t>
    <phoneticPr fontId="1" type="noConversion"/>
  </si>
  <si>
    <t>관청</t>
    <phoneticPr fontId="1" type="noConversion"/>
  </si>
  <si>
    <t>소성</t>
    <phoneticPr fontId="1" type="noConversion"/>
  </si>
  <si>
    <t>도천</t>
    <phoneticPr fontId="1" type="noConversion"/>
  </si>
  <si>
    <t>삼호</t>
    <phoneticPr fontId="1" type="noConversion"/>
  </si>
  <si>
    <t>관선</t>
    <phoneticPr fontId="1" type="noConversion"/>
  </si>
  <si>
    <t>지석</t>
    <phoneticPr fontId="1" type="noConversion"/>
  </si>
  <si>
    <t>산성</t>
    <phoneticPr fontId="1" type="noConversion"/>
  </si>
  <si>
    <t>관교</t>
    <phoneticPr fontId="1" type="noConversion"/>
  </si>
  <si>
    <t>승학</t>
    <phoneticPr fontId="1" type="noConversion"/>
  </si>
  <si>
    <t>풋살구장, 어린이놀이터, 운동기구, 파고라 등</t>
    <phoneticPr fontId="1" type="noConversion"/>
  </si>
  <si>
    <t>서화</t>
    <phoneticPr fontId="1" type="noConversion"/>
  </si>
  <si>
    <t>송림</t>
    <phoneticPr fontId="1" type="noConversion"/>
  </si>
  <si>
    <t>문학</t>
    <phoneticPr fontId="1" type="noConversion"/>
  </si>
  <si>
    <t>염전</t>
    <phoneticPr fontId="1" type="noConversion"/>
  </si>
  <si>
    <t>도화동 994-1</t>
  </si>
  <si>
    <t>도화동 1007-3</t>
  </si>
  <si>
    <t>도화동 986-3</t>
  </si>
  <si>
    <t>도화동 987-3</t>
  </si>
  <si>
    <t>도화동 1003-2</t>
  </si>
  <si>
    <t>도화동 988</t>
  </si>
  <si>
    <t>조합놀이대, 그네, 시소, 흔들그물, 어드벤쳐마운틴 등</t>
    <phoneticPr fontId="1" type="noConversion"/>
  </si>
  <si>
    <t>파고라, 조합놀이대, 시소, 흔들놀이대 등</t>
  </si>
  <si>
    <t>파고라, 농구장 코트, 축구장 등</t>
    <phoneticPr fontId="1" type="noConversion"/>
  </si>
  <si>
    <t>조합놀이대, 그네, 시소, 암벽오르기 등</t>
  </si>
  <si>
    <t>조합놀이대, 그네, 시소 등</t>
  </si>
  <si>
    <t>파고라, 조합놀이대, 그네, 놀이집, 흔들놀이대 등</t>
  </si>
  <si>
    <t>수봉</t>
    <phoneticPr fontId="1" type="noConversion"/>
  </si>
  <si>
    <t>주인</t>
    <phoneticPr fontId="1" type="noConversion"/>
  </si>
  <si>
    <t>용남</t>
    <phoneticPr fontId="1" type="noConversion"/>
  </si>
  <si>
    <t>궁현</t>
    <phoneticPr fontId="1" type="noConversion"/>
  </si>
  <si>
    <t>베말</t>
    <phoneticPr fontId="1" type="noConversion"/>
  </si>
  <si>
    <t>화동</t>
    <phoneticPr fontId="1" type="noConversion"/>
  </si>
  <si>
    <t>아이그린</t>
    <phoneticPr fontId="1" type="noConversion"/>
  </si>
  <si>
    <t>물이용놀이기구(조합놀이대형, 단품), 조합놀이대, 공중놀이기구 등</t>
    <phoneticPr fontId="1" type="noConversion"/>
  </si>
  <si>
    <t>승학</t>
    <phoneticPr fontId="1" type="noConversion"/>
  </si>
  <si>
    <t>2021(관리이관)</t>
    <phoneticPr fontId="1" type="noConversion"/>
  </si>
  <si>
    <t>문학동 273번지 일원</t>
    <phoneticPr fontId="1" type="noConversion"/>
  </si>
  <si>
    <t>어린이놀이터, 파고라, 운동시설 등</t>
    <phoneticPr fontId="1" type="noConversion"/>
  </si>
  <si>
    <t>돌샘</t>
    <phoneticPr fontId="1" type="noConversion"/>
  </si>
  <si>
    <t>어린이놀이터, 파고라, 운동시설 등, 물놀이시설</t>
    <phoneticPr fontId="1" type="noConversion"/>
  </si>
  <si>
    <t>면적(㎡)</t>
    <phoneticPr fontId="1" type="noConversion"/>
  </si>
  <si>
    <t>시설면적</t>
    <phoneticPr fontId="1" type="noConversion"/>
  </si>
  <si>
    <t>미추홀(학익)</t>
    <phoneticPr fontId="1" type="noConversion"/>
  </si>
  <si>
    <t>연번</t>
    <phoneticPr fontId="1" type="noConversion"/>
  </si>
  <si>
    <t>녹지면적</t>
    <phoneticPr fontId="1" type="noConversion"/>
  </si>
  <si>
    <t>시설면적(%)</t>
    <phoneticPr fontId="1" type="noConversion"/>
  </si>
  <si>
    <t>석암</t>
    <phoneticPr fontId="1" type="noConversion"/>
  </si>
  <si>
    <t>어린이놀이터, 파고라, 운동시설 등</t>
    <phoneticPr fontId="1" type="noConversion"/>
  </si>
  <si>
    <t>한마음</t>
    <phoneticPr fontId="1" type="noConversion"/>
  </si>
  <si>
    <t>파고라 등</t>
    <phoneticPr fontId="1" type="noConversion"/>
  </si>
  <si>
    <t>재개발 해제</t>
    <phoneticPr fontId="1" type="noConversion"/>
  </si>
  <si>
    <t>주안동 1562-1번지 일원</t>
    <phoneticPr fontId="1" type="noConversion"/>
  </si>
  <si>
    <t>인계인수 전</t>
    <phoneticPr fontId="1" type="noConversion"/>
  </si>
  <si>
    <t>2007(`13재정비)</t>
    <phoneticPr fontId="1" type="noConversion"/>
  </si>
  <si>
    <t>1979(`02,`08재정비)</t>
    <phoneticPr fontId="1" type="noConversion"/>
  </si>
  <si>
    <t>1994(2010리모델링)</t>
    <phoneticPr fontId="1" type="noConversion"/>
  </si>
  <si>
    <t>1994(2012리모델링)</t>
    <phoneticPr fontId="1" type="noConversion"/>
  </si>
  <si>
    <t>1994(2006리모델링)</t>
    <phoneticPr fontId="1" type="noConversion"/>
  </si>
  <si>
    <t>`82.`03재정비,`14리모델링</t>
    <phoneticPr fontId="1" type="noConversion"/>
  </si>
  <si>
    <t>1986(2010리모델링)</t>
    <phoneticPr fontId="1" type="noConversion"/>
  </si>
  <si>
    <t>1980(2008기부채납)</t>
    <phoneticPr fontId="1" type="noConversion"/>
  </si>
  <si>
    <t>1980(2009리모델링)</t>
    <phoneticPr fontId="1" type="noConversion"/>
  </si>
  <si>
    <t>1985(2010리모델링)</t>
    <phoneticPr fontId="1" type="noConversion"/>
  </si>
  <si>
    <t>2002(2015재정비)</t>
    <phoneticPr fontId="1" type="noConversion"/>
  </si>
  <si>
    <t>2010기부채납</t>
    <phoneticPr fontId="1" type="noConversion"/>
  </si>
  <si>
    <t>2011기부채납</t>
  </si>
  <si>
    <t>1996(2012리모델링)</t>
    <phoneticPr fontId="1" type="noConversion"/>
  </si>
  <si>
    <t>2002(2014리모델링)</t>
    <phoneticPr fontId="1" type="noConversion"/>
  </si>
  <si>
    <t>1991(2007리모델링)</t>
    <phoneticPr fontId="1" type="noConversion"/>
  </si>
  <si>
    <t>1991(2012리모델링)</t>
    <phoneticPr fontId="1" type="noConversion"/>
  </si>
  <si>
    <t xml:space="preserve">2005.1단계,2011.2단계
2005 / 2021(리모델링)
미조성1882 / 총면적 12069 </t>
    <phoneticPr fontId="1" type="noConversion"/>
  </si>
  <si>
    <t>푸르름</t>
    <phoneticPr fontId="1" type="noConversion"/>
  </si>
  <si>
    <t>물방울</t>
    <phoneticPr fontId="1" type="noConversion"/>
  </si>
  <si>
    <t>꽃구름</t>
    <phoneticPr fontId="1" type="noConversion"/>
  </si>
  <si>
    <t>도화동 699-14</t>
    <phoneticPr fontId="1" type="noConversion"/>
  </si>
  <si>
    <t>도화2,3동</t>
    <phoneticPr fontId="1" type="noConversion"/>
  </si>
  <si>
    <t>용현1,4동</t>
    <phoneticPr fontId="1" type="noConversion"/>
  </si>
  <si>
    <t>용현2동</t>
    <phoneticPr fontId="1" type="noConversion"/>
  </si>
  <si>
    <t>행정동</t>
    <phoneticPr fontId="1" type="noConversion"/>
  </si>
  <si>
    <t>용현5동</t>
    <phoneticPr fontId="1" type="noConversion"/>
  </si>
  <si>
    <t>주안1동</t>
    <phoneticPr fontId="1" type="noConversion"/>
  </si>
  <si>
    <t>주안3동</t>
    <phoneticPr fontId="1" type="noConversion"/>
  </si>
  <si>
    <t>주안4동</t>
    <phoneticPr fontId="1" type="noConversion"/>
  </si>
  <si>
    <t>주안5동</t>
    <phoneticPr fontId="1" type="noConversion"/>
  </si>
  <si>
    <t>주안6동</t>
    <phoneticPr fontId="1" type="noConversion"/>
  </si>
  <si>
    <t>주안8동</t>
    <phoneticPr fontId="1" type="noConversion"/>
  </si>
  <si>
    <t>학익1동</t>
    <phoneticPr fontId="1" type="noConversion"/>
  </si>
  <si>
    <t>학익2동</t>
    <phoneticPr fontId="1" type="noConversion"/>
  </si>
  <si>
    <t>문학동</t>
    <phoneticPr fontId="1" type="noConversion"/>
  </si>
  <si>
    <t>관교동</t>
    <phoneticPr fontId="1" type="noConversion"/>
  </si>
  <si>
    <t>용현1,4동14</t>
    <phoneticPr fontId="1" type="noConversion"/>
  </si>
  <si>
    <t>용현동 619-2</t>
    <phoneticPr fontId="1" type="noConversion"/>
  </si>
  <si>
    <t>용현동 621-38</t>
    <phoneticPr fontId="1" type="noConversion"/>
  </si>
  <si>
    <t>용현동 622-34</t>
    <phoneticPr fontId="1" type="noConversion"/>
  </si>
  <si>
    <t>용현동 623-141</t>
    <phoneticPr fontId="1" type="noConversion"/>
  </si>
  <si>
    <t>주안동 281</t>
    <phoneticPr fontId="1" type="noConversion"/>
  </si>
  <si>
    <t>주안동1418-93</t>
    <phoneticPr fontId="1" type="noConversion"/>
  </si>
  <si>
    <t>주안동 26-44</t>
    <phoneticPr fontId="1" type="noConversion"/>
  </si>
  <si>
    <t>문학동</t>
    <phoneticPr fontId="1" type="noConversion"/>
  </si>
  <si>
    <t>주안4동</t>
    <phoneticPr fontId="1" type="noConversion"/>
  </si>
  <si>
    <t>도화2,3동</t>
    <phoneticPr fontId="1" type="noConversion"/>
  </si>
  <si>
    <t>도화2,3동</t>
    <phoneticPr fontId="1" type="noConversion"/>
  </si>
  <si>
    <t>용현5동</t>
    <phoneticPr fontId="1" type="noConversion"/>
  </si>
  <si>
    <t>문학동</t>
    <phoneticPr fontId="1" type="noConversion"/>
  </si>
  <si>
    <t>숭의2동
숭의4동</t>
    <phoneticPr fontId="1" type="noConversion"/>
  </si>
  <si>
    <t>주안3동
학익2동</t>
    <phoneticPr fontId="1" type="noConversion"/>
  </si>
  <si>
    <t>어린이놀이터, 파고라2개, 휴양시설 등</t>
    <phoneticPr fontId="1" type="noConversion"/>
  </si>
  <si>
    <t>어린이놀이터, 파고라, 휴양시설 등</t>
    <phoneticPr fontId="1" type="noConversion"/>
  </si>
  <si>
    <t>어린이놀이터, 휴양시설 등</t>
    <phoneticPr fontId="1" type="noConversion"/>
  </si>
  <si>
    <t>주안동 1629</t>
    <phoneticPr fontId="1" type="noConversion"/>
  </si>
  <si>
    <t>주안2동</t>
    <phoneticPr fontId="1" type="noConversion"/>
  </si>
  <si>
    <t>승기</t>
    <phoneticPr fontId="1" type="noConversion"/>
  </si>
  <si>
    <t>미추</t>
    <phoneticPr fontId="1" type="noConversion"/>
  </si>
  <si>
    <t>주안동 540-56번지 일원</t>
    <phoneticPr fontId="1" type="noConversion"/>
  </si>
  <si>
    <t>주안동 1454-30번지 일원</t>
    <phoneticPr fontId="1" type="noConversion"/>
  </si>
  <si>
    <t>주안1구역 주택재개발사업
2023.10.23.</t>
    <phoneticPr fontId="1" type="noConversion"/>
  </si>
  <si>
    <t>어린이놀이시설, 파고라, 운동시설</t>
    <phoneticPr fontId="1" type="noConversion"/>
  </si>
  <si>
    <t>어린이놀이시설, 파고라, 운동시설</t>
    <phoneticPr fontId="1" type="noConversion"/>
  </si>
  <si>
    <t>학익동738</t>
    <phoneticPr fontId="1" type="noConversion"/>
  </si>
  <si>
    <t>학익동732-5</t>
    <phoneticPr fontId="1" type="noConversion"/>
  </si>
  <si>
    <t>학익동721-6</t>
    <phoneticPr fontId="1" type="noConversion"/>
  </si>
  <si>
    <t>학익동721-5</t>
    <phoneticPr fontId="1" type="noConversion"/>
  </si>
  <si>
    <t>학익동712</t>
    <phoneticPr fontId="1" type="noConversion"/>
  </si>
  <si>
    <t>학익동709-2</t>
    <phoneticPr fontId="1" type="noConversion"/>
  </si>
  <si>
    <t>학익동704-3</t>
    <phoneticPr fontId="1" type="noConversion"/>
  </si>
  <si>
    <t>학익동693-3</t>
    <phoneticPr fontId="1" type="noConversion"/>
  </si>
  <si>
    <t>학익동686-11</t>
    <phoneticPr fontId="1" type="noConversion"/>
  </si>
  <si>
    <t>학익동677-3</t>
    <phoneticPr fontId="1" type="noConversion"/>
  </si>
  <si>
    <t>학익동744-12</t>
    <phoneticPr fontId="1" type="noConversion"/>
  </si>
  <si>
    <t>주안동 1664</t>
    <phoneticPr fontId="1" type="noConversion"/>
  </si>
  <si>
    <t>주안동 1666</t>
    <phoneticPr fontId="1" type="noConversion"/>
  </si>
  <si>
    <t>주안동 1668</t>
    <phoneticPr fontId="1" type="noConversion"/>
  </si>
  <si>
    <t>주안동 1579-10</t>
    <phoneticPr fontId="1" type="noConversion"/>
  </si>
  <si>
    <t>주안4구역 주택재개발사업
2022.07.28.</t>
    <phoneticPr fontId="1" type="noConversion"/>
  </si>
  <si>
    <t>주안7구역 주택재개발사업
2021.07.27.</t>
    <phoneticPr fontId="1" type="noConversion"/>
  </si>
  <si>
    <t>용현학익7블럭 도시개발사업
2021.06.28</t>
    <phoneticPr fontId="1" type="noConversion"/>
  </si>
  <si>
    <t>주안3구역 주택재개발사업
2023.02.24</t>
    <phoneticPr fontId="1" type="noConversion"/>
  </si>
  <si>
    <t>용마루</t>
    <phoneticPr fontId="1" type="noConversion"/>
  </si>
  <si>
    <t>비랑이</t>
    <phoneticPr fontId="1" type="noConversion"/>
  </si>
  <si>
    <t>도화구역 도시개발사업
2019.3.29.</t>
    <phoneticPr fontId="1" type="noConversion"/>
  </si>
  <si>
    <t>용현학익2-1블록 도시개발사업
2016.6.21</t>
    <phoneticPr fontId="1" type="noConversion"/>
  </si>
  <si>
    <t>구분</t>
    <phoneticPr fontId="30" type="noConversion"/>
  </si>
  <si>
    <t>녹지명</t>
    <phoneticPr fontId="30" type="noConversion"/>
  </si>
  <si>
    <t>위치</t>
    <phoneticPr fontId="30" type="noConversion"/>
  </si>
  <si>
    <t>면적(㎡)</t>
    <phoneticPr fontId="30" type="noConversion"/>
  </si>
  <si>
    <t>조성</t>
    <phoneticPr fontId="30" type="noConversion"/>
  </si>
  <si>
    <t>완
충
녹
지
20
개
소</t>
    <phoneticPr fontId="30" type="noConversion"/>
  </si>
  <si>
    <t>관교녹지</t>
  </si>
  <si>
    <t>관교동 481-9 일원</t>
  </si>
  <si>
    <t>문학1녹지</t>
  </si>
  <si>
    <t>문학동328-7</t>
  </si>
  <si>
    <t>문학2녹지</t>
  </si>
  <si>
    <t>문학동329-8</t>
  </si>
  <si>
    <t>문학3녹지</t>
  </si>
  <si>
    <t>문학동350-1</t>
  </si>
  <si>
    <t>학익1녹지</t>
  </si>
  <si>
    <t>용현8-1구역녹지</t>
  </si>
  <si>
    <t>학익동720-4(홈플러스), 720-3, 720-7</t>
    <phoneticPr fontId="30" type="noConversion"/>
  </si>
  <si>
    <t>학익지구주택지사업녹지</t>
  </si>
  <si>
    <t>용현학익3녹지</t>
  </si>
  <si>
    <t>학익동732-4(액슬루타워단지앞)</t>
  </si>
  <si>
    <t>용현학익4녹지</t>
  </si>
  <si>
    <t>학익동733,734,737(두산위브단지앞)</t>
  </si>
  <si>
    <t xml:space="preserve">용현학익2-1블럭녹지1호 </t>
  </si>
  <si>
    <t>용현5동 666-1번지 일원</t>
  </si>
  <si>
    <t xml:space="preserve">용현학익2-1블럭녹지2호 </t>
  </si>
  <si>
    <t>용현5동 664-6번지 일원</t>
  </si>
  <si>
    <t xml:space="preserve">용현학익2-1블럭녹지3호 </t>
  </si>
  <si>
    <t>용현5동 664-9, 664-7번지 일원</t>
    <phoneticPr fontId="1" type="noConversion"/>
  </si>
  <si>
    <t xml:space="preserve">용현학익2-1블럭녹지4호 </t>
  </si>
  <si>
    <t>용현5동 668번지 일원</t>
  </si>
  <si>
    <t xml:space="preserve">용현학익2-1블럭녹지5호 </t>
  </si>
  <si>
    <t>용현5동 664-2번지 일원</t>
  </si>
  <si>
    <t>도화녹지1호</t>
  </si>
  <si>
    <t>도화동 993-2, 993-3</t>
  </si>
  <si>
    <t>2019(도화지구)</t>
    <phoneticPr fontId="30" type="noConversion"/>
  </si>
  <si>
    <t>도화녹지2호</t>
  </si>
  <si>
    <t>도화동 985-5, 985-9</t>
    <phoneticPr fontId="30" type="noConversion"/>
  </si>
  <si>
    <t>도화녹지3호</t>
  </si>
  <si>
    <t>도화동 987-1</t>
  </si>
  <si>
    <t>2019(도화지구)</t>
  </si>
  <si>
    <t>도화녹지4호</t>
  </si>
  <si>
    <t>도화동 987-2</t>
  </si>
  <si>
    <t>도화녹지5호</t>
  </si>
  <si>
    <t>도화동 1008-1, 1010-1, 1010-3</t>
  </si>
  <si>
    <t>도화녹지6호</t>
  </si>
  <si>
    <t>도화동 985-6, 985-7,985-8</t>
  </si>
  <si>
    <t>소계</t>
    <phoneticPr fontId="30" type="noConversion"/>
  </si>
  <si>
    <t>경
관
녹
지
5
개
소</t>
    <phoneticPr fontId="30" type="noConversion"/>
  </si>
  <si>
    <t>문학4녹지</t>
  </si>
  <si>
    <t>문학동 333-2</t>
  </si>
  <si>
    <t>문학5녹지</t>
  </si>
  <si>
    <t>문학동 343-4</t>
  </si>
  <si>
    <t>문학6녹지</t>
  </si>
  <si>
    <t>문학동 394-14</t>
  </si>
  <si>
    <t>문학7녹지</t>
  </si>
  <si>
    <t>문학동 405-8</t>
  </si>
  <si>
    <t>도화녹지</t>
  </si>
  <si>
    <t>도화동 1003-1</t>
  </si>
  <si>
    <t>소계</t>
  </si>
  <si>
    <t>연
결
녹
지
8
개
소</t>
    <phoneticPr fontId="30" type="noConversion"/>
  </si>
  <si>
    <t>도화동 1003-3</t>
    <phoneticPr fontId="1" type="noConversion"/>
  </si>
  <si>
    <t>도화동 1004-1</t>
  </si>
  <si>
    <t>도화동 1009-1</t>
  </si>
  <si>
    <t>도화동 1007-4</t>
  </si>
  <si>
    <t>용현.학익7</t>
  </si>
  <si>
    <t>학익동 744-13(아이그린 부근)</t>
    <phoneticPr fontId="30" type="noConversion"/>
  </si>
  <si>
    <t>2021(용현학익7)</t>
    <phoneticPr fontId="30" type="noConversion"/>
  </si>
  <si>
    <t>인주대로1</t>
    <phoneticPr fontId="1" type="noConversion"/>
  </si>
  <si>
    <t>주안동 1556-10</t>
    <phoneticPr fontId="1" type="noConversion"/>
  </si>
  <si>
    <t>2022(주안4)</t>
    <phoneticPr fontId="1" type="noConversion"/>
  </si>
  <si>
    <t>최초, 인고 제2009-109호(09.4.6.)</t>
    <phoneticPr fontId="1" type="noConversion"/>
  </si>
  <si>
    <t>준공, 인고 제2022-126호(22.8.1.)</t>
    <phoneticPr fontId="1" type="noConversion"/>
  </si>
  <si>
    <t>인주대로2</t>
    <phoneticPr fontId="1" type="noConversion"/>
  </si>
  <si>
    <t>주안동 1557-76</t>
    <phoneticPr fontId="1" type="noConversion"/>
  </si>
  <si>
    <t>인주대로3</t>
    <phoneticPr fontId="1" type="noConversion"/>
  </si>
  <si>
    <t>주안동 1559-3</t>
    <phoneticPr fontId="1" type="noConversion"/>
  </si>
  <si>
    <t>시설녹지 현황(2023. 12.)</t>
    <phoneticPr fontId="30" type="noConversion"/>
  </si>
  <si>
    <t>학익동 711-1, 708-1, 707-1, 706-1, 703-1, 702-1, 697-1, 696-1, 666-9, 668-3</t>
    <phoneticPr fontId="1" type="noConversion"/>
  </si>
  <si>
    <t>학익동721-2, 721-4(풍림단지앞)</t>
    <phoneticPr fontId="1" type="noConversion"/>
  </si>
  <si>
    <t>미추홀구 공원관리 현황(2023. 12.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</si>
</sst>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.0_ "/>
    <numFmt numFmtId="177" formatCode="_-* #,##0.00_-;\-* #,##0.00_-;_-* &quot;-&quot;_-;_-@_-"/>
    <numFmt numFmtId="178" formatCode="#,##0.000000000000_ "/>
    <numFmt numFmtId="179" formatCode="_-* #,##0.0_-;\-* #,##0.0_-;_-* &quot;-&quot;_-;_-@_-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6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  <font>
      <sz val="7"/>
      <color indexed="10"/>
      <name val="돋움"/>
      <family val="3"/>
      <charset val="129"/>
    </font>
    <font>
      <b/>
      <sz val="16"/>
      <name val="돋움"/>
      <family val="3"/>
      <charset val="129"/>
    </font>
    <font>
      <b/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7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8"/>
      <color indexed="12"/>
      <name val="돋움"/>
      <family val="3"/>
      <charset val="129"/>
    </font>
    <font>
      <b/>
      <sz val="8"/>
      <color indexed="12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trike/>
      <sz val="8"/>
      <name val="돋움"/>
      <family val="3"/>
      <charset val="129"/>
    </font>
    <font>
      <sz val="8"/>
      <color rgb="FF00B050"/>
      <name val="돋움"/>
      <family val="3"/>
      <charset val="129"/>
    </font>
    <font>
      <sz val="8"/>
      <color theme="5" tint="-0.249977111117893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sz val="7"/>
      <color theme="5" tint="-0.249977111117893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8" fillId="0" borderId="0"/>
  </cellStyleXfs>
  <cellXfs count="15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176" fontId="8" fillId="4" borderId="3" xfId="0" applyNumberFormat="1" applyFont="1" applyFill="1" applyBorder="1" applyAlignment="1">
      <alignment horizontal="right" vertical="center" shrinkToFit="1"/>
    </xf>
    <xf numFmtId="0" fontId="8" fillId="4" borderId="8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176" fontId="8" fillId="2" borderId="1" xfId="0" applyNumberFormat="1" applyFont="1" applyFill="1" applyBorder="1" applyAlignment="1">
      <alignment horizontal="right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right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176" fontId="8" fillId="3" borderId="6" xfId="0" applyNumberFormat="1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8" fillId="3" borderId="10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right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center" vertical="center" shrinkToFit="1"/>
    </xf>
    <xf numFmtId="0" fontId="1" fillId="5" borderId="4" xfId="0" applyFont="1" applyFill="1" applyBorder="1" applyAlignment="1">
      <alignment horizontal="center" vertical="center" shrinkToFit="1"/>
    </xf>
    <xf numFmtId="176" fontId="16" fillId="0" borderId="0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176" fontId="14" fillId="0" borderId="15" xfId="0" applyNumberFormat="1" applyFont="1" applyFill="1" applyBorder="1" applyAlignment="1">
      <alignment horizontal="right" vertical="center" shrinkToFit="1"/>
    </xf>
    <xf numFmtId="0" fontId="14" fillId="0" borderId="16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176" fontId="14" fillId="0" borderId="13" xfId="0" applyNumberFormat="1" applyFont="1" applyFill="1" applyBorder="1" applyAlignment="1">
      <alignment horizontal="right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shrinkToFit="1"/>
    </xf>
    <xf numFmtId="176" fontId="17" fillId="2" borderId="1" xfId="0" applyNumberFormat="1" applyFont="1" applyFill="1" applyBorder="1" applyAlignment="1">
      <alignment horizontal="right" vertical="center" shrinkToFit="1"/>
    </xf>
    <xf numFmtId="0" fontId="4" fillId="6" borderId="0" xfId="0" applyFont="1" applyFill="1" applyAlignment="1">
      <alignment vertical="center" shrinkToFit="1"/>
    </xf>
    <xf numFmtId="0" fontId="12" fillId="6" borderId="0" xfId="0" applyFont="1" applyFill="1" applyAlignment="1">
      <alignment vertical="center" shrinkToFit="1"/>
    </xf>
    <xf numFmtId="0" fontId="4" fillId="7" borderId="0" xfId="0" applyFont="1" applyFill="1" applyAlignment="1">
      <alignment vertical="center" shrinkToFit="1"/>
    </xf>
    <xf numFmtId="0" fontId="12" fillId="7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18" fillId="7" borderId="0" xfId="0" applyFont="1" applyFill="1" applyAlignment="1">
      <alignment vertical="center" shrinkToFit="1"/>
    </xf>
    <xf numFmtId="0" fontId="1" fillId="0" borderId="3" xfId="0" applyFont="1" applyFill="1" applyBorder="1" applyAlignment="1">
      <alignment horizontal="center" vertical="center" shrinkToFit="1"/>
    </xf>
    <xf numFmtId="176" fontId="1" fillId="0" borderId="3" xfId="0" applyNumberFormat="1" applyFont="1" applyFill="1" applyBorder="1" applyAlignment="1">
      <alignment horizontal="right" vertical="center" shrinkToFit="1"/>
    </xf>
    <xf numFmtId="0" fontId="1" fillId="0" borderId="8" xfId="0" applyFont="1" applyFill="1" applyBorder="1" applyAlignment="1">
      <alignment horizontal="center" vertical="center" shrinkToFit="1"/>
    </xf>
    <xf numFmtId="177" fontId="1" fillId="0" borderId="0" xfId="1" applyNumberFormat="1" applyFont="1" applyFill="1" applyAlignment="1">
      <alignment horizontal="center" vertical="center" shrinkToFit="1"/>
    </xf>
    <xf numFmtId="177" fontId="8" fillId="0" borderId="0" xfId="1" applyNumberFormat="1" applyFont="1" applyFill="1" applyAlignment="1">
      <alignment horizontal="center" vertical="center" shrinkToFit="1"/>
    </xf>
    <xf numFmtId="177" fontId="19" fillId="0" borderId="0" xfId="1" applyNumberFormat="1" applyFont="1" applyFill="1" applyAlignment="1">
      <alignment horizontal="center" vertical="center" shrinkToFit="1"/>
    </xf>
    <xf numFmtId="0" fontId="8" fillId="3" borderId="17" xfId="0" applyFont="1" applyFill="1" applyBorder="1" applyAlignment="1">
      <alignment horizontal="center" vertical="center" shrinkToFit="1"/>
    </xf>
    <xf numFmtId="0" fontId="8" fillId="4" borderId="18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1" fillId="5" borderId="19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21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8" fillId="8" borderId="12" xfId="0" applyFont="1" applyFill="1" applyBorder="1" applyAlignment="1">
      <alignment horizontal="center" vertical="center" shrinkToFit="1"/>
    </xf>
    <xf numFmtId="177" fontId="8" fillId="8" borderId="0" xfId="1" applyNumberFormat="1" applyFont="1" applyFill="1" applyAlignment="1">
      <alignment horizontal="center" vertical="center" shrinkToFit="1"/>
    </xf>
    <xf numFmtId="0" fontId="17" fillId="8" borderId="1" xfId="0" applyFont="1" applyFill="1" applyBorder="1" applyAlignment="1">
      <alignment horizontal="center" vertical="center" shrinkToFit="1"/>
    </xf>
    <xf numFmtId="0" fontId="17" fillId="8" borderId="12" xfId="0" applyFont="1" applyFill="1" applyBorder="1" applyAlignment="1">
      <alignment horizontal="center" vertical="center" shrinkToFit="1"/>
    </xf>
    <xf numFmtId="177" fontId="20" fillId="8" borderId="0" xfId="1" applyNumberFormat="1" applyFont="1" applyFill="1" applyAlignment="1">
      <alignment horizontal="center" vertical="center" shrinkToFit="1"/>
    </xf>
    <xf numFmtId="43" fontId="12" fillId="0" borderId="0" xfId="0" applyNumberFormat="1" applyFont="1" applyAlignment="1">
      <alignment vertical="center" shrinkToFit="1"/>
    </xf>
    <xf numFmtId="43" fontId="12" fillId="7" borderId="0" xfId="0" applyNumberFormat="1" applyFont="1" applyFill="1" applyAlignment="1">
      <alignment vertical="center" shrinkToFit="1"/>
    </xf>
    <xf numFmtId="177" fontId="1" fillId="4" borderId="0" xfId="1" applyNumberFormat="1" applyFont="1" applyFill="1" applyAlignment="1">
      <alignment horizontal="center" vertical="center" shrinkToFit="1"/>
    </xf>
    <xf numFmtId="43" fontId="4" fillId="0" borderId="0" xfId="0" applyNumberFormat="1" applyFont="1" applyAlignment="1">
      <alignment vertical="center" shrinkToFit="1"/>
    </xf>
    <xf numFmtId="43" fontId="12" fillId="6" borderId="0" xfId="0" applyNumberFormat="1" applyFont="1" applyFill="1" applyAlignment="1">
      <alignment vertical="center" shrinkToFit="1"/>
    </xf>
    <xf numFmtId="176" fontId="12" fillId="6" borderId="0" xfId="0" applyNumberFormat="1" applyFont="1" applyFill="1" applyAlignment="1">
      <alignment vertical="center" shrinkToFit="1"/>
    </xf>
    <xf numFmtId="176" fontId="12" fillId="7" borderId="0" xfId="0" applyNumberFormat="1" applyFont="1" applyFill="1" applyAlignment="1">
      <alignment vertical="center" shrinkToFit="1"/>
    </xf>
    <xf numFmtId="0" fontId="23" fillId="0" borderId="4" xfId="0" applyFont="1" applyFill="1" applyBorder="1" applyAlignment="1">
      <alignment horizontal="center" vertical="center" shrinkToFit="1"/>
    </xf>
    <xf numFmtId="0" fontId="23" fillId="0" borderId="19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176" fontId="23" fillId="0" borderId="1" xfId="0" applyNumberFormat="1" applyFont="1" applyFill="1" applyBorder="1" applyAlignment="1">
      <alignment horizontal="right" vertical="center" shrinkToFit="1"/>
    </xf>
    <xf numFmtId="0" fontId="23" fillId="0" borderId="9" xfId="0" applyFont="1" applyFill="1" applyBorder="1" applyAlignment="1">
      <alignment horizontal="center" vertical="center" shrinkToFit="1"/>
    </xf>
    <xf numFmtId="0" fontId="23" fillId="0" borderId="12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wrapText="1" shrinkToFit="1"/>
    </xf>
    <xf numFmtId="0" fontId="0" fillId="0" borderId="22" xfId="0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177" fontId="24" fillId="0" borderId="0" xfId="1" applyNumberFormat="1" applyFont="1" applyFill="1" applyAlignment="1">
      <alignment horizontal="center" vertical="center" shrinkToFit="1"/>
    </xf>
    <xf numFmtId="10" fontId="1" fillId="0" borderId="0" xfId="2" applyNumberFormat="1" applyFont="1" applyFill="1" applyAlignment="1">
      <alignment horizontal="center" vertical="center" shrinkToFit="1"/>
    </xf>
    <xf numFmtId="10" fontId="8" fillId="0" borderId="0" xfId="2" applyNumberFormat="1" applyFont="1" applyFill="1" applyAlignment="1">
      <alignment horizontal="center" vertical="center" shrinkToFit="1"/>
    </xf>
    <xf numFmtId="10" fontId="8" fillId="8" borderId="0" xfId="2" applyNumberFormat="1" applyFont="1" applyFill="1" applyAlignment="1">
      <alignment horizontal="center" vertical="center" shrinkToFit="1"/>
    </xf>
    <xf numFmtId="10" fontId="24" fillId="0" borderId="0" xfId="2" applyNumberFormat="1" applyFont="1" applyFill="1" applyAlignment="1">
      <alignment horizontal="center" vertical="center" shrinkToFit="1"/>
    </xf>
    <xf numFmtId="10" fontId="20" fillId="8" borderId="0" xfId="2" applyNumberFormat="1" applyFont="1" applyFill="1" applyAlignment="1">
      <alignment horizontal="center" vertical="center" shrinkToFit="1"/>
    </xf>
    <xf numFmtId="10" fontId="19" fillId="0" borderId="0" xfId="2" applyNumberFormat="1" applyFont="1" applyFill="1" applyAlignment="1">
      <alignment horizontal="center" vertical="center" shrinkToFit="1"/>
    </xf>
    <xf numFmtId="10" fontId="1" fillId="4" borderId="0" xfId="2" applyNumberFormat="1" applyFont="1" applyFill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wrapText="1" shrinkToFit="1"/>
    </xf>
    <xf numFmtId="0" fontId="1" fillId="0" borderId="21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wrapText="1" shrinkToFit="1"/>
    </xf>
    <xf numFmtId="0" fontId="25" fillId="0" borderId="4" xfId="0" applyFont="1" applyFill="1" applyBorder="1" applyAlignment="1">
      <alignment horizontal="center" vertical="center" shrinkToFit="1"/>
    </xf>
    <xf numFmtId="0" fontId="25" fillId="0" borderId="18" xfId="0" applyFont="1" applyFill="1" applyBorder="1" applyAlignment="1">
      <alignment horizontal="center" vertical="center" shrinkToFit="1"/>
    </xf>
    <xf numFmtId="0" fontId="25" fillId="0" borderId="3" xfId="0" applyFont="1" applyFill="1" applyBorder="1" applyAlignment="1">
      <alignment horizontal="center" vertical="center" shrinkToFit="1"/>
    </xf>
    <xf numFmtId="176" fontId="25" fillId="0" borderId="3" xfId="0" applyNumberFormat="1" applyFont="1" applyFill="1" applyBorder="1" applyAlignment="1">
      <alignment horizontal="right" vertical="center" shrinkToFit="1"/>
    </xf>
    <xf numFmtId="0" fontId="25" fillId="0" borderId="8" xfId="0" applyFont="1" applyFill="1" applyBorder="1" applyAlignment="1">
      <alignment horizontal="center" vertical="center" shrinkToFit="1"/>
    </xf>
    <xf numFmtId="0" fontId="25" fillId="0" borderId="12" xfId="0" applyFont="1" applyFill="1" applyBorder="1" applyAlignment="1">
      <alignment horizontal="center" vertical="center" shrinkToFit="1"/>
    </xf>
    <xf numFmtId="177" fontId="25" fillId="0" borderId="0" xfId="1" applyNumberFormat="1" applyFont="1" applyFill="1" applyAlignment="1">
      <alignment horizontal="center" vertical="center" shrinkToFit="1"/>
    </xf>
    <xf numFmtId="10" fontId="25" fillId="0" borderId="0" xfId="2" applyNumberFormat="1" applyFont="1" applyFill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43" fontId="26" fillId="0" borderId="0" xfId="0" applyNumberFormat="1" applyFont="1" applyAlignment="1">
      <alignment vertical="center" shrinkToFit="1"/>
    </xf>
    <xf numFmtId="0" fontId="27" fillId="7" borderId="0" xfId="0" applyFont="1" applyFill="1" applyAlignment="1">
      <alignment vertical="center" shrinkToFit="1"/>
    </xf>
    <xf numFmtId="0" fontId="28" fillId="0" borderId="0" xfId="3"/>
    <xf numFmtId="0" fontId="32" fillId="0" borderId="1" xfId="3" applyFont="1" applyBorder="1" applyAlignment="1">
      <alignment horizontal="center" vertical="center" wrapText="1"/>
    </xf>
    <xf numFmtId="0" fontId="32" fillId="0" borderId="1" xfId="3" applyFont="1" applyBorder="1" applyAlignment="1">
      <alignment horizontal="justify" vertical="center" wrapText="1"/>
    </xf>
    <xf numFmtId="4" fontId="32" fillId="0" borderId="1" xfId="3" applyNumberFormat="1" applyFont="1" applyBorder="1" applyAlignment="1">
      <alignment horizontal="center" vertical="center" wrapText="1"/>
    </xf>
    <xf numFmtId="0" fontId="32" fillId="0" borderId="1" xfId="3" applyFont="1" applyBorder="1" applyAlignment="1">
      <alignment horizontal="center"/>
    </xf>
    <xf numFmtId="0" fontId="32" fillId="0" borderId="1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justify" vertical="center" wrapText="1"/>
    </xf>
    <xf numFmtId="0" fontId="33" fillId="8" borderId="1" xfId="3" applyFont="1" applyFill="1" applyBorder="1" applyAlignment="1">
      <alignment horizontal="center" vertical="center" wrapText="1"/>
    </xf>
    <xf numFmtId="0" fontId="33" fillId="8" borderId="1" xfId="3" applyFont="1" applyFill="1" applyBorder="1"/>
    <xf numFmtId="0" fontId="34" fillId="8" borderId="1" xfId="3" applyFont="1" applyFill="1" applyBorder="1" applyAlignment="1">
      <alignment horizontal="center"/>
    </xf>
    <xf numFmtId="178" fontId="28" fillId="0" borderId="0" xfId="3" applyNumberFormat="1"/>
    <xf numFmtId="0" fontId="32" fillId="0" borderId="1" xfId="3" applyFont="1" applyBorder="1" applyAlignment="1">
      <alignment horizontal="left" vertical="center" wrapText="1"/>
    </xf>
    <xf numFmtId="0" fontId="32" fillId="0" borderId="1" xfId="3" applyFont="1" applyFill="1" applyBorder="1" applyAlignment="1">
      <alignment horizontal="left" vertical="center" wrapText="1"/>
    </xf>
    <xf numFmtId="0" fontId="35" fillId="0" borderId="0" xfId="3" applyFont="1"/>
    <xf numFmtId="0" fontId="36" fillId="8" borderId="1" xfId="3" applyFont="1" applyFill="1" applyBorder="1"/>
    <xf numFmtId="0" fontId="32" fillId="8" borderId="1" xfId="3" applyFont="1" applyFill="1" applyBorder="1" applyAlignment="1">
      <alignment horizontal="center"/>
    </xf>
    <xf numFmtId="0" fontId="31" fillId="4" borderId="1" xfId="3" applyFont="1" applyFill="1" applyBorder="1"/>
    <xf numFmtId="0" fontId="34" fillId="4" borderId="1" xfId="3" applyFont="1" applyFill="1" applyBorder="1" applyAlignment="1">
      <alignment horizontal="center"/>
    </xf>
    <xf numFmtId="0" fontId="37" fillId="0" borderId="0" xfId="3" applyFont="1"/>
    <xf numFmtId="176" fontId="28" fillId="0" borderId="0" xfId="3" applyNumberFormat="1"/>
    <xf numFmtId="179" fontId="33" fillId="8" borderId="1" xfId="1" applyNumberFormat="1" applyFont="1" applyFill="1" applyBorder="1" applyAlignment="1">
      <alignment horizontal="center"/>
    </xf>
    <xf numFmtId="0" fontId="31" fillId="9" borderId="1" xfId="3" applyFont="1" applyFill="1" applyBorder="1" applyAlignment="1">
      <alignment horizontal="center" vertical="center"/>
    </xf>
    <xf numFmtId="0" fontId="28" fillId="0" borderId="0" xfId="3" applyAlignment="1">
      <alignment horizontal="center" vertical="center"/>
    </xf>
    <xf numFmtId="179" fontId="31" fillId="4" borderId="1" xfId="1" applyNumberFormat="1" applyFont="1" applyFill="1" applyBorder="1" applyAlignment="1">
      <alignment horizontal="center"/>
    </xf>
    <xf numFmtId="2" fontId="32" fillId="0" borderId="1" xfId="3" applyNumberFormat="1" applyFont="1" applyBorder="1" applyAlignment="1">
      <alignment horizontal="center" vertical="center" wrapText="1"/>
    </xf>
    <xf numFmtId="0" fontId="32" fillId="0" borderId="1" xfId="3" applyFont="1" applyBorder="1" applyAlignment="1">
      <alignment horizontal="center" vertical="center"/>
    </xf>
    <xf numFmtId="0" fontId="12" fillId="0" borderId="0" xfId="0" applyFont="1" applyFill="1" applyAlignment="1">
      <alignment vertical="center" shrinkToFit="1"/>
    </xf>
    <xf numFmtId="176" fontId="12" fillId="0" borderId="0" xfId="0" applyNumberFormat="1" applyFont="1" applyFill="1" applyAlignment="1">
      <alignment vertical="center" shrinkToFit="1"/>
    </xf>
    <xf numFmtId="176" fontId="14" fillId="0" borderId="9" xfId="0" applyNumberFormat="1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25" fillId="0" borderId="13" xfId="0" applyFont="1" applyFill="1" applyBorder="1" applyAlignment="1">
      <alignment horizontal="center" vertical="center" shrinkToFit="1"/>
    </xf>
    <xf numFmtId="0" fontId="25" fillId="0" borderId="3" xfId="0" applyFont="1" applyFill="1" applyBorder="1" applyAlignment="1">
      <alignment horizontal="center" vertical="center" shrinkToFit="1"/>
    </xf>
    <xf numFmtId="0" fontId="29" fillId="0" borderId="25" xfId="3" applyFont="1" applyBorder="1" applyAlignment="1">
      <alignment horizontal="center" vertical="center"/>
    </xf>
    <xf numFmtId="0" fontId="31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/>
    </xf>
    <xf numFmtId="0" fontId="34" fillId="4" borderId="1" xfId="3" applyFont="1" applyFill="1" applyBorder="1" applyAlignment="1">
      <alignment horizontal="center" vertical="center" wrapTex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  <colors>
    <mruColors>
      <color rgb="FF0000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9"/>
  <sheetViews>
    <sheetView tabSelected="1" view="pageBreakPreview" zoomScaleNormal="100" zoomScaleSheetLayoutView="100" workbookViewId="0">
      <pane ySplit="3" topLeftCell="A4" activePane="bottomLeft" state="frozen"/>
      <selection pane="bottomLeft" activeCell="E12" sqref="E12"/>
    </sheetView>
  </sheetViews>
  <sheetFormatPr defaultRowHeight="13.5" x14ac:dyDescent="0.15"/>
  <cols>
    <col min="1" max="1" width="4" style="1" bestFit="1" customWidth="1"/>
    <col min="2" max="2" width="6.77734375" style="1" bestFit="1" customWidth="1"/>
    <col min="3" max="3" width="11.21875" style="1" customWidth="1"/>
    <col min="4" max="4" width="19.5546875" style="1" customWidth="1"/>
    <col min="5" max="5" width="8" style="1" customWidth="1"/>
    <col min="6" max="6" width="33.44140625" style="1" customWidth="1"/>
    <col min="7" max="7" width="18.109375" style="1" customWidth="1"/>
    <col min="8" max="8" width="12.6640625" style="59" hidden="1" customWidth="1"/>
    <col min="9" max="9" width="12.6640625" style="94" hidden="1" customWidth="1"/>
    <col min="10" max="10" width="12.6640625" style="59" hidden="1" customWidth="1"/>
    <col min="11" max="11" width="0" style="5" hidden="1" customWidth="1"/>
    <col min="12" max="12" width="8.88671875" style="5"/>
    <col min="13" max="13" width="8.44140625" style="5" bestFit="1" customWidth="1"/>
    <col min="14" max="16384" width="8.88671875" style="5"/>
  </cols>
  <sheetData>
    <row r="1" spans="1:12" ht="22.5" customHeight="1" thickBot="1" x14ac:dyDescent="0.2">
      <c r="A1" s="91"/>
      <c r="B1" s="92"/>
      <c r="C1" s="147" t="s">
        <v>298</v>
      </c>
      <c r="D1" s="147"/>
      <c r="E1" s="147"/>
      <c r="F1" s="147"/>
      <c r="G1" s="148"/>
    </row>
    <row r="2" spans="1:12" s="2" customFormat="1" ht="15" customHeight="1" x14ac:dyDescent="0.15">
      <c r="A2" s="22" t="s">
        <v>121</v>
      </c>
      <c r="B2" s="62" t="s">
        <v>156</v>
      </c>
      <c r="C2" s="62" t="s">
        <v>23</v>
      </c>
      <c r="D2" s="23" t="s">
        <v>24</v>
      </c>
      <c r="E2" s="24" t="s">
        <v>118</v>
      </c>
      <c r="F2" s="21" t="s">
        <v>18</v>
      </c>
      <c r="G2" s="29" t="s">
        <v>25</v>
      </c>
      <c r="H2" s="59" t="s">
        <v>119</v>
      </c>
      <c r="I2" s="94" t="s">
        <v>123</v>
      </c>
      <c r="J2" s="59" t="s">
        <v>122</v>
      </c>
    </row>
    <row r="3" spans="1:12" s="3" customFormat="1" ht="15" customHeight="1" x14ac:dyDescent="0.15">
      <c r="A3" s="9"/>
      <c r="B3" s="63"/>
      <c r="C3" s="63" t="str">
        <f>"공원"&amp;COUNTA(C5:C12,C14:C15,C21:C71,C17,C19)&amp;"개소"</f>
        <v>공원63개소</v>
      </c>
      <c r="D3" s="10"/>
      <c r="E3" s="11">
        <f>E4+E13+E20+E16+E18</f>
        <v>715457</v>
      </c>
      <c r="F3" s="12"/>
      <c r="G3" s="25"/>
      <c r="H3" s="60"/>
      <c r="I3" s="95"/>
      <c r="J3" s="60">
        <f>J4+J13+J16+J18+J20</f>
        <v>481264.24</v>
      </c>
    </row>
    <row r="4" spans="1:12" s="4" customFormat="1" ht="15" customHeight="1" x14ac:dyDescent="0.15">
      <c r="A4" s="13"/>
      <c r="B4" s="64"/>
      <c r="C4" s="64" t="str">
        <f>"근린공원"&amp;COUNTA(C5:C12)&amp;"개소"</f>
        <v>근린공원8개소</v>
      </c>
      <c r="D4" s="14"/>
      <c r="E4" s="15">
        <f>SUM(E5:E12)</f>
        <v>541546.69999999995</v>
      </c>
      <c r="F4" s="16"/>
      <c r="G4" s="72"/>
      <c r="H4" s="73">
        <f>SUM(H5:H12)</f>
        <v>157270.38500000001</v>
      </c>
      <c r="I4" s="96"/>
      <c r="J4" s="73">
        <f>E4-H4</f>
        <v>384276.31499999994</v>
      </c>
      <c r="K4" s="27"/>
      <c r="L4" s="27"/>
    </row>
    <row r="5" spans="1:12" s="2" customFormat="1" ht="15" customHeight="1" x14ac:dyDescent="0.15">
      <c r="A5" s="37">
        <v>1</v>
      </c>
      <c r="B5" s="65"/>
      <c r="C5" s="65" t="s">
        <v>104</v>
      </c>
      <c r="D5" s="18" t="s">
        <v>15</v>
      </c>
      <c r="E5" s="19">
        <v>332694</v>
      </c>
      <c r="F5" s="20" t="s">
        <v>26</v>
      </c>
      <c r="G5" s="26">
        <v>1976</v>
      </c>
      <c r="H5" s="59">
        <v>97763</v>
      </c>
      <c r="I5" s="94">
        <f>H5/E5</f>
        <v>0.2938526093046463</v>
      </c>
      <c r="J5" s="59">
        <f>E5-H5</f>
        <v>234931</v>
      </c>
      <c r="K5" s="28"/>
      <c r="L5" s="28"/>
    </row>
    <row r="6" spans="1:12" s="2" customFormat="1" ht="23.25" customHeight="1" x14ac:dyDescent="0.15">
      <c r="A6" s="17">
        <v>2</v>
      </c>
      <c r="B6" s="101" t="s">
        <v>183</v>
      </c>
      <c r="C6" s="66" t="s">
        <v>120</v>
      </c>
      <c r="D6" s="18" t="s">
        <v>17</v>
      </c>
      <c r="E6" s="19">
        <v>38950</v>
      </c>
      <c r="F6" s="20" t="s">
        <v>42</v>
      </c>
      <c r="G6" s="26" t="s">
        <v>27</v>
      </c>
      <c r="H6" s="59">
        <v>4111</v>
      </c>
      <c r="I6" s="94">
        <f t="shared" ref="I6:I12" si="0">H6/E6</f>
        <v>0.10554557124518614</v>
      </c>
      <c r="J6" s="59">
        <f t="shared" ref="J6:J71" si="1">E6-H6</f>
        <v>34839</v>
      </c>
      <c r="K6" s="28"/>
      <c r="L6" s="28"/>
    </row>
    <row r="7" spans="1:12" s="54" customFormat="1" ht="15" customHeight="1" x14ac:dyDescent="0.15">
      <c r="A7" s="17">
        <v>3</v>
      </c>
      <c r="B7" s="66" t="s">
        <v>177</v>
      </c>
      <c r="C7" s="66" t="s">
        <v>28</v>
      </c>
      <c r="D7" s="18" t="s">
        <v>29</v>
      </c>
      <c r="E7" s="19">
        <v>47004.800000000003</v>
      </c>
      <c r="F7" s="20" t="s">
        <v>43</v>
      </c>
      <c r="G7" s="26">
        <v>1988</v>
      </c>
      <c r="H7" s="93">
        <v>16126.62</v>
      </c>
      <c r="I7" s="97">
        <f t="shared" si="0"/>
        <v>0.34308453604738237</v>
      </c>
      <c r="J7" s="93">
        <f t="shared" si="1"/>
        <v>30878.18</v>
      </c>
      <c r="K7" s="141"/>
      <c r="L7" s="141"/>
    </row>
    <row r="8" spans="1:12" s="54" customFormat="1" ht="19.5" customHeight="1" x14ac:dyDescent="0.15">
      <c r="A8" s="17">
        <v>4</v>
      </c>
      <c r="B8" s="101" t="s">
        <v>182</v>
      </c>
      <c r="C8" s="66" t="s">
        <v>105</v>
      </c>
      <c r="D8" s="18" t="s">
        <v>40</v>
      </c>
      <c r="E8" s="19">
        <v>29232.5</v>
      </c>
      <c r="F8" s="20" t="s">
        <v>50</v>
      </c>
      <c r="G8" s="26">
        <v>2005</v>
      </c>
      <c r="H8" s="59">
        <f>E8*35%</f>
        <v>10231.375</v>
      </c>
      <c r="I8" s="94">
        <f t="shared" si="0"/>
        <v>0.35</v>
      </c>
      <c r="J8" s="59">
        <f t="shared" si="1"/>
        <v>19001.125</v>
      </c>
      <c r="K8" s="141"/>
      <c r="L8" s="141"/>
    </row>
    <row r="9" spans="1:12" s="54" customFormat="1" ht="15" customHeight="1" x14ac:dyDescent="0.15">
      <c r="A9" s="17">
        <v>5</v>
      </c>
      <c r="B9" s="66" t="s">
        <v>180</v>
      </c>
      <c r="C9" s="66" t="s">
        <v>13</v>
      </c>
      <c r="D9" s="18" t="s">
        <v>16</v>
      </c>
      <c r="E9" s="19">
        <v>29552</v>
      </c>
      <c r="F9" s="20" t="s">
        <v>44</v>
      </c>
      <c r="G9" s="26">
        <v>2012</v>
      </c>
      <c r="H9" s="93">
        <v>9214</v>
      </c>
      <c r="I9" s="97">
        <f t="shared" si="0"/>
        <v>0.31178938819707636</v>
      </c>
      <c r="J9" s="93">
        <f t="shared" si="1"/>
        <v>20338</v>
      </c>
      <c r="K9" s="141"/>
      <c r="L9" s="141"/>
    </row>
    <row r="10" spans="1:12" s="54" customFormat="1" ht="21" x14ac:dyDescent="0.15">
      <c r="A10" s="17">
        <v>6</v>
      </c>
      <c r="B10" s="66" t="s">
        <v>180</v>
      </c>
      <c r="C10" s="66" t="s">
        <v>41</v>
      </c>
      <c r="D10" s="18" t="s">
        <v>48</v>
      </c>
      <c r="E10" s="19">
        <v>29187.599999999999</v>
      </c>
      <c r="F10" s="20" t="s">
        <v>87</v>
      </c>
      <c r="G10" s="90" t="s">
        <v>218</v>
      </c>
      <c r="H10" s="59">
        <f>E10*35%</f>
        <v>10215.659999999998</v>
      </c>
      <c r="I10" s="94">
        <f t="shared" si="0"/>
        <v>0.35</v>
      </c>
      <c r="J10" s="59">
        <f t="shared" si="1"/>
        <v>18971.940000000002</v>
      </c>
      <c r="K10" s="142">
        <f>E31+E25+E64</f>
        <v>5957.6</v>
      </c>
      <c r="L10" s="141"/>
    </row>
    <row r="11" spans="1:12" s="54" customFormat="1" ht="21" x14ac:dyDescent="0.15">
      <c r="A11" s="32">
        <v>7</v>
      </c>
      <c r="B11" s="68" t="s">
        <v>153</v>
      </c>
      <c r="C11" s="68" t="s">
        <v>108</v>
      </c>
      <c r="D11" s="33" t="s">
        <v>92</v>
      </c>
      <c r="E11" s="34">
        <v>14749.5</v>
      </c>
      <c r="F11" s="40" t="s">
        <v>98</v>
      </c>
      <c r="G11" s="103" t="s">
        <v>217</v>
      </c>
      <c r="H11" s="93">
        <v>3442.07</v>
      </c>
      <c r="I11" s="97">
        <f t="shared" si="0"/>
        <v>0.23336858876572089</v>
      </c>
      <c r="J11" s="93">
        <f t="shared" si="1"/>
        <v>11307.43</v>
      </c>
      <c r="K11" s="141"/>
      <c r="L11" s="141"/>
    </row>
    <row r="12" spans="1:12" s="54" customFormat="1" ht="21" x14ac:dyDescent="0.15">
      <c r="A12" s="32">
        <v>8</v>
      </c>
      <c r="B12" s="68" t="s">
        <v>179</v>
      </c>
      <c r="C12" s="68" t="s">
        <v>109</v>
      </c>
      <c r="D12" s="33" t="s">
        <v>93</v>
      </c>
      <c r="E12" s="34">
        <v>20176.3</v>
      </c>
      <c r="F12" s="40" t="s">
        <v>99</v>
      </c>
      <c r="G12" s="103" t="s">
        <v>217</v>
      </c>
      <c r="H12" s="59">
        <v>6166.66</v>
      </c>
      <c r="I12" s="94">
        <f t="shared" si="0"/>
        <v>0.30563879403062011</v>
      </c>
      <c r="J12" s="59">
        <f t="shared" si="1"/>
        <v>14009.64</v>
      </c>
      <c r="K12" s="141"/>
      <c r="L12" s="141"/>
    </row>
    <row r="13" spans="1:12" s="31" customFormat="1" ht="14.25" customHeight="1" x14ac:dyDescent="0.15">
      <c r="A13" s="47"/>
      <c r="B13" s="67"/>
      <c r="C13" s="67" t="str">
        <f>"소공원"&amp;COUNTA(C14:C15)&amp;"개소"</f>
        <v>소공원2개소</v>
      </c>
      <c r="D13" s="48"/>
      <c r="E13" s="49">
        <f>SUM(E14:E15)</f>
        <v>1303.4000000000001</v>
      </c>
      <c r="F13" s="49"/>
      <c r="G13" s="75"/>
      <c r="H13" s="76">
        <f>SUM(H14)</f>
        <v>0</v>
      </c>
      <c r="I13" s="98"/>
      <c r="J13" s="73">
        <f>E13-H13</f>
        <v>1303.4000000000001</v>
      </c>
      <c r="K13" s="30"/>
    </row>
    <row r="14" spans="1:12" s="31" customFormat="1" ht="14.25" customHeight="1" x14ac:dyDescent="0.15">
      <c r="A14" s="32">
        <v>9</v>
      </c>
      <c r="B14" s="68" t="s">
        <v>176</v>
      </c>
      <c r="C14" s="68" t="s">
        <v>90</v>
      </c>
      <c r="D14" s="33" t="s">
        <v>49</v>
      </c>
      <c r="E14" s="34">
        <v>786</v>
      </c>
      <c r="F14" s="36" t="s">
        <v>19</v>
      </c>
      <c r="G14" s="35">
        <v>2016</v>
      </c>
      <c r="H14" s="61"/>
      <c r="I14" s="99"/>
      <c r="J14" s="59">
        <f t="shared" si="1"/>
        <v>786</v>
      </c>
      <c r="K14" s="30"/>
    </row>
    <row r="15" spans="1:12" s="31" customFormat="1" ht="21" x14ac:dyDescent="0.15">
      <c r="A15" s="32">
        <v>10</v>
      </c>
      <c r="B15" s="68" t="s">
        <v>177</v>
      </c>
      <c r="C15" s="68" t="s">
        <v>126</v>
      </c>
      <c r="D15" s="33" t="s">
        <v>129</v>
      </c>
      <c r="E15" s="34">
        <v>517.4</v>
      </c>
      <c r="F15" s="36" t="s">
        <v>127</v>
      </c>
      <c r="G15" s="90" t="s">
        <v>211</v>
      </c>
      <c r="H15" s="93">
        <v>97.3</v>
      </c>
      <c r="I15" s="97">
        <f>H15/E15</f>
        <v>0.18805566293003478</v>
      </c>
      <c r="J15" s="93">
        <f t="shared" si="1"/>
        <v>420.09999999999997</v>
      </c>
      <c r="K15" s="30"/>
    </row>
    <row r="16" spans="1:12" s="31" customFormat="1" ht="14.25" customHeight="1" x14ac:dyDescent="0.15">
      <c r="A16" s="47"/>
      <c r="B16" s="67"/>
      <c r="C16" s="67" t="str">
        <f>"문화공원"&amp;COUNTA(C17)&amp;"개소"</f>
        <v>문화공원1개소</v>
      </c>
      <c r="D16" s="48"/>
      <c r="E16" s="49">
        <f>SUM(E17)</f>
        <v>10598.6</v>
      </c>
      <c r="F16" s="49"/>
      <c r="G16" s="75"/>
      <c r="H16" s="76">
        <f>SUM(H17)</f>
        <v>4256.71</v>
      </c>
      <c r="I16" s="98"/>
      <c r="J16" s="73">
        <f>E16-H16</f>
        <v>6341.89</v>
      </c>
      <c r="K16" s="30"/>
    </row>
    <row r="17" spans="1:13" s="30" customFormat="1" ht="21" x14ac:dyDescent="0.15">
      <c r="A17" s="32">
        <v>11</v>
      </c>
      <c r="B17" s="68" t="s">
        <v>178</v>
      </c>
      <c r="C17" s="68" t="s">
        <v>91</v>
      </c>
      <c r="D17" s="33" t="s">
        <v>94</v>
      </c>
      <c r="E17" s="34">
        <v>10598.6</v>
      </c>
      <c r="F17" s="36" t="s">
        <v>100</v>
      </c>
      <c r="G17" s="103" t="s">
        <v>217</v>
      </c>
      <c r="H17" s="93">
        <v>4256.71</v>
      </c>
      <c r="I17" s="97">
        <f>H17/E17</f>
        <v>0.40162946049478232</v>
      </c>
      <c r="J17" s="93">
        <f t="shared" si="1"/>
        <v>6341.89</v>
      </c>
    </row>
    <row r="18" spans="1:13" s="31" customFormat="1" ht="14.25" customHeight="1" x14ac:dyDescent="0.15">
      <c r="A18" s="47"/>
      <c r="B18" s="67"/>
      <c r="C18" s="67" t="str">
        <f>"체육공원"&amp;COUNTA(C19)&amp;"개소"</f>
        <v>체육공원1개소</v>
      </c>
      <c r="D18" s="48"/>
      <c r="E18" s="49">
        <f>E19</f>
        <v>22129</v>
      </c>
      <c r="F18" s="48"/>
      <c r="G18" s="74"/>
      <c r="H18" s="76">
        <f>SUM(H19)</f>
        <v>8851.6</v>
      </c>
      <c r="I18" s="98"/>
      <c r="J18" s="73">
        <f>E18-H18</f>
        <v>13277.4</v>
      </c>
      <c r="K18" s="30"/>
    </row>
    <row r="19" spans="1:13" s="30" customFormat="1" ht="14.25" customHeight="1" x14ac:dyDescent="0.15">
      <c r="A19" s="32">
        <v>12</v>
      </c>
      <c r="B19" s="68" t="s">
        <v>181</v>
      </c>
      <c r="C19" s="68" t="s">
        <v>112</v>
      </c>
      <c r="D19" s="33" t="s">
        <v>114</v>
      </c>
      <c r="E19" s="34">
        <v>22129</v>
      </c>
      <c r="F19" s="143" t="s">
        <v>115</v>
      </c>
      <c r="G19" s="35" t="s">
        <v>113</v>
      </c>
      <c r="H19" s="61">
        <f>E19*40%</f>
        <v>8851.6</v>
      </c>
      <c r="I19" s="99">
        <f>H19/E19</f>
        <v>0.4</v>
      </c>
      <c r="J19" s="59">
        <f t="shared" si="1"/>
        <v>13277.4</v>
      </c>
    </row>
    <row r="20" spans="1:13" s="4" customFormat="1" ht="15" customHeight="1" x14ac:dyDescent="0.15">
      <c r="A20" s="13"/>
      <c r="B20" s="64"/>
      <c r="C20" s="64" t="str">
        <f>"어린이"&amp;COUNTA(C21:C71)&amp;"개소"</f>
        <v>어린이51개소</v>
      </c>
      <c r="D20" s="14"/>
      <c r="E20" s="15">
        <f>SUM(E21:E71)</f>
        <v>139879.30000000002</v>
      </c>
      <c r="F20" s="16"/>
      <c r="G20" s="72"/>
      <c r="H20" s="73">
        <f>SUM(H21:H71)</f>
        <v>63814.064999999995</v>
      </c>
      <c r="I20" s="96"/>
      <c r="J20" s="73">
        <f>E20-H20</f>
        <v>76065.235000000015</v>
      </c>
      <c r="K20" s="51"/>
      <c r="L20" s="51"/>
    </row>
    <row r="21" spans="1:13" s="52" customFormat="1" ht="15" customHeight="1" x14ac:dyDescent="0.15">
      <c r="A21" s="17">
        <v>13</v>
      </c>
      <c r="B21" s="144" t="s">
        <v>153</v>
      </c>
      <c r="C21" s="66" t="s">
        <v>0</v>
      </c>
      <c r="D21" s="18" t="s">
        <v>152</v>
      </c>
      <c r="E21" s="19">
        <v>2378.4</v>
      </c>
      <c r="F21" s="20" t="s">
        <v>21</v>
      </c>
      <c r="G21" s="26" t="s">
        <v>131</v>
      </c>
      <c r="H21" s="79">
        <f>E21*55%</f>
        <v>1308.1200000000001</v>
      </c>
      <c r="I21" s="100">
        <f>H21/E21*100%</f>
        <v>0.55000000000000004</v>
      </c>
      <c r="J21" s="59">
        <f t="shared" si="1"/>
        <v>1070.28</v>
      </c>
      <c r="K21" s="51"/>
      <c r="L21" s="51"/>
    </row>
    <row r="22" spans="1:13" s="2" customFormat="1" ht="21" x14ac:dyDescent="0.15">
      <c r="A22" s="17">
        <v>14</v>
      </c>
      <c r="B22" s="145"/>
      <c r="C22" s="69" t="s">
        <v>107</v>
      </c>
      <c r="D22" s="41" t="s">
        <v>95</v>
      </c>
      <c r="E22" s="42">
        <v>3441.3</v>
      </c>
      <c r="F22" s="43" t="s">
        <v>101</v>
      </c>
      <c r="G22" s="103" t="s">
        <v>217</v>
      </c>
      <c r="H22" s="93">
        <v>1485.77</v>
      </c>
      <c r="I22" s="97">
        <f>H22/E22</f>
        <v>0.43174672362188704</v>
      </c>
      <c r="J22" s="93">
        <f t="shared" si="1"/>
        <v>1955.5300000000002</v>
      </c>
      <c r="K22" s="51"/>
      <c r="L22" s="81"/>
      <c r="M22" s="80"/>
    </row>
    <row r="23" spans="1:13" s="2" customFormat="1" ht="21" x14ac:dyDescent="0.15">
      <c r="A23" s="17">
        <v>15</v>
      </c>
      <c r="B23" s="145"/>
      <c r="C23" s="70" t="s">
        <v>88</v>
      </c>
      <c r="D23" s="44" t="s">
        <v>96</v>
      </c>
      <c r="E23" s="45">
        <v>5813.7</v>
      </c>
      <c r="F23" s="46" t="s">
        <v>102</v>
      </c>
      <c r="G23" s="103" t="s">
        <v>217</v>
      </c>
      <c r="H23" s="93">
        <v>1941.27</v>
      </c>
      <c r="I23" s="97">
        <f t="shared" ref="I23:I71" si="2">H23/E23</f>
        <v>0.33391299860673929</v>
      </c>
      <c r="J23" s="93">
        <f t="shared" si="1"/>
        <v>3872.43</v>
      </c>
      <c r="K23" s="83"/>
      <c r="L23" s="53"/>
    </row>
    <row r="24" spans="1:13" s="2" customFormat="1" ht="21" x14ac:dyDescent="0.15">
      <c r="A24" s="17">
        <v>16</v>
      </c>
      <c r="B24" s="146"/>
      <c r="C24" s="68" t="s">
        <v>89</v>
      </c>
      <c r="D24" s="33" t="s">
        <v>97</v>
      </c>
      <c r="E24" s="34">
        <v>3644.4</v>
      </c>
      <c r="F24" s="33" t="s">
        <v>103</v>
      </c>
      <c r="G24" s="103" t="s">
        <v>217</v>
      </c>
      <c r="H24" s="93">
        <v>1472.07</v>
      </c>
      <c r="I24" s="97">
        <f t="shared" si="2"/>
        <v>0.40392657227527162</v>
      </c>
      <c r="J24" s="93">
        <f t="shared" si="1"/>
        <v>2172.33</v>
      </c>
      <c r="K24" s="28"/>
      <c r="L24" s="28"/>
      <c r="M24" s="80"/>
    </row>
    <row r="25" spans="1:13" s="52" customFormat="1" ht="15" customHeight="1" x14ac:dyDescent="0.15">
      <c r="A25" s="17">
        <v>17</v>
      </c>
      <c r="B25" s="71" t="s">
        <v>154</v>
      </c>
      <c r="C25" s="71" t="s">
        <v>106</v>
      </c>
      <c r="D25" s="56" t="s">
        <v>168</v>
      </c>
      <c r="E25" s="57">
        <v>3439.3</v>
      </c>
      <c r="F25" s="58" t="s">
        <v>30</v>
      </c>
      <c r="G25" s="26" t="s">
        <v>132</v>
      </c>
      <c r="H25" s="59">
        <v>2059</v>
      </c>
      <c r="I25" s="94">
        <f t="shared" si="2"/>
        <v>0.59866833367254957</v>
      </c>
      <c r="J25" s="59">
        <f t="shared" si="1"/>
        <v>1380.3000000000002</v>
      </c>
      <c r="K25" s="28"/>
      <c r="L25" s="77"/>
    </row>
    <row r="26" spans="1:13" s="114" customFormat="1" ht="15" customHeight="1" x14ac:dyDescent="0.15">
      <c r="A26" s="104">
        <v>18</v>
      </c>
      <c r="B26" s="149" t="s">
        <v>155</v>
      </c>
      <c r="C26" s="105" t="s">
        <v>215</v>
      </c>
      <c r="D26" s="106"/>
      <c r="E26" s="107"/>
      <c r="F26" s="108"/>
      <c r="G26" s="109" t="s">
        <v>130</v>
      </c>
      <c r="H26" s="110"/>
      <c r="I26" s="111"/>
      <c r="J26" s="110"/>
      <c r="K26" s="112"/>
      <c r="L26" s="113"/>
    </row>
    <row r="27" spans="1:13" s="114" customFormat="1" ht="15" customHeight="1" x14ac:dyDescent="0.15">
      <c r="A27" s="104">
        <v>19</v>
      </c>
      <c r="B27" s="150"/>
      <c r="C27" s="105" t="s">
        <v>216</v>
      </c>
      <c r="D27" s="106"/>
      <c r="E27" s="107"/>
      <c r="F27" s="108"/>
      <c r="G27" s="109" t="s">
        <v>130</v>
      </c>
      <c r="H27" s="110"/>
      <c r="I27" s="111"/>
      <c r="J27" s="110"/>
      <c r="K27" s="112"/>
      <c r="L27" s="113"/>
    </row>
    <row r="28" spans="1:13" s="50" customFormat="1" ht="15" customHeight="1" x14ac:dyDescent="0.15">
      <c r="A28" s="17">
        <v>20</v>
      </c>
      <c r="B28" s="144" t="s">
        <v>157</v>
      </c>
      <c r="C28" s="66" t="s">
        <v>1</v>
      </c>
      <c r="D28" s="18" t="s">
        <v>169</v>
      </c>
      <c r="E28" s="19">
        <v>601.1</v>
      </c>
      <c r="F28" s="20" t="s">
        <v>21</v>
      </c>
      <c r="G28" s="26" t="s">
        <v>135</v>
      </c>
      <c r="H28" s="59">
        <f>E28*55%</f>
        <v>330.60500000000002</v>
      </c>
      <c r="I28" s="94">
        <f t="shared" si="2"/>
        <v>0.55000000000000004</v>
      </c>
      <c r="J28" s="59">
        <f t="shared" si="1"/>
        <v>270.495</v>
      </c>
      <c r="K28" s="53"/>
      <c r="L28" s="53"/>
    </row>
    <row r="29" spans="1:13" s="50" customFormat="1" ht="15" customHeight="1" x14ac:dyDescent="0.15">
      <c r="A29" s="17">
        <v>21</v>
      </c>
      <c r="B29" s="145"/>
      <c r="C29" s="66" t="s">
        <v>52</v>
      </c>
      <c r="D29" s="18" t="s">
        <v>170</v>
      </c>
      <c r="E29" s="19">
        <v>655.7</v>
      </c>
      <c r="F29" s="20" t="s">
        <v>21</v>
      </c>
      <c r="G29" s="26">
        <v>1994</v>
      </c>
      <c r="H29" s="59">
        <f t="shared" ref="H29:H33" si="3">E29*55%</f>
        <v>360.63500000000005</v>
      </c>
      <c r="I29" s="94">
        <f t="shared" si="2"/>
        <v>0.55000000000000004</v>
      </c>
      <c r="J29" s="59">
        <f t="shared" si="1"/>
        <v>295.065</v>
      </c>
      <c r="K29" s="83"/>
      <c r="L29" s="78"/>
    </row>
    <row r="30" spans="1:13" s="50" customFormat="1" ht="15" customHeight="1" x14ac:dyDescent="0.15">
      <c r="A30" s="17">
        <v>22</v>
      </c>
      <c r="B30" s="145"/>
      <c r="C30" s="66" t="s">
        <v>53</v>
      </c>
      <c r="D30" s="18" t="s">
        <v>171</v>
      </c>
      <c r="E30" s="19">
        <v>685.2</v>
      </c>
      <c r="F30" s="20" t="s">
        <v>21</v>
      </c>
      <c r="G30" s="26" t="s">
        <v>133</v>
      </c>
      <c r="H30" s="59">
        <f t="shared" si="3"/>
        <v>376.86000000000007</v>
      </c>
      <c r="I30" s="94">
        <f t="shared" si="2"/>
        <v>0.55000000000000004</v>
      </c>
      <c r="J30" s="59">
        <f t="shared" si="1"/>
        <v>308.33999999999997</v>
      </c>
      <c r="K30" s="51"/>
      <c r="L30" s="82"/>
    </row>
    <row r="31" spans="1:13" s="52" customFormat="1" ht="15" customHeight="1" x14ac:dyDescent="0.15">
      <c r="A31" s="17">
        <v>23</v>
      </c>
      <c r="B31" s="145"/>
      <c r="C31" s="66" t="s">
        <v>54</v>
      </c>
      <c r="D31" s="18" t="s">
        <v>172</v>
      </c>
      <c r="E31" s="19">
        <v>718.3</v>
      </c>
      <c r="F31" s="20" t="s">
        <v>21</v>
      </c>
      <c r="G31" s="26" t="s">
        <v>134</v>
      </c>
      <c r="H31" s="59">
        <f t="shared" si="3"/>
        <v>395.065</v>
      </c>
      <c r="I31" s="94">
        <f t="shared" si="2"/>
        <v>0.55000000000000004</v>
      </c>
      <c r="J31" s="59">
        <f t="shared" si="1"/>
        <v>323.23499999999996</v>
      </c>
      <c r="K31" s="51"/>
      <c r="L31" s="82"/>
    </row>
    <row r="32" spans="1:13" s="2" customFormat="1" ht="21" x14ac:dyDescent="0.15">
      <c r="A32" s="17">
        <v>24</v>
      </c>
      <c r="B32" s="145"/>
      <c r="C32" s="66" t="s">
        <v>55</v>
      </c>
      <c r="D32" s="18" t="s">
        <v>46</v>
      </c>
      <c r="E32" s="19">
        <v>2572.6999999999998</v>
      </c>
      <c r="F32" s="20" t="s">
        <v>31</v>
      </c>
      <c r="G32" s="90" t="s">
        <v>218</v>
      </c>
      <c r="H32" s="59">
        <f t="shared" si="3"/>
        <v>1414.9850000000001</v>
      </c>
      <c r="I32" s="94">
        <f t="shared" si="2"/>
        <v>0.55000000000000004</v>
      </c>
      <c r="J32" s="59">
        <f t="shared" si="1"/>
        <v>1157.7149999999997</v>
      </c>
      <c r="K32" s="28"/>
      <c r="L32" s="28"/>
    </row>
    <row r="33" spans="1:12" s="2" customFormat="1" ht="21" x14ac:dyDescent="0.15">
      <c r="A33" s="17">
        <v>25</v>
      </c>
      <c r="B33" s="146"/>
      <c r="C33" s="66" t="s">
        <v>56</v>
      </c>
      <c r="D33" s="18" t="s">
        <v>47</v>
      </c>
      <c r="E33" s="19">
        <v>4578</v>
      </c>
      <c r="F33" s="20" t="s">
        <v>31</v>
      </c>
      <c r="G33" s="90" t="s">
        <v>218</v>
      </c>
      <c r="H33" s="59">
        <f t="shared" si="3"/>
        <v>2517.9</v>
      </c>
      <c r="I33" s="94">
        <f t="shared" si="2"/>
        <v>0.55000000000000004</v>
      </c>
      <c r="J33" s="59">
        <f t="shared" si="1"/>
        <v>2060.1</v>
      </c>
      <c r="K33" s="53"/>
      <c r="L33" s="53"/>
    </row>
    <row r="34" spans="1:12" s="52" customFormat="1" ht="15" customHeight="1" x14ac:dyDescent="0.15">
      <c r="A34" s="17">
        <v>26</v>
      </c>
      <c r="B34" s="66" t="s">
        <v>158</v>
      </c>
      <c r="C34" s="66" t="s">
        <v>57</v>
      </c>
      <c r="D34" s="18" t="s">
        <v>173</v>
      </c>
      <c r="E34" s="19">
        <v>7974.2</v>
      </c>
      <c r="F34" s="20" t="s">
        <v>32</v>
      </c>
      <c r="G34" s="26" t="s">
        <v>136</v>
      </c>
      <c r="H34" s="59">
        <v>4111</v>
      </c>
      <c r="I34" s="94">
        <f t="shared" si="2"/>
        <v>0.51553760878834243</v>
      </c>
      <c r="J34" s="59">
        <f t="shared" si="1"/>
        <v>3863.2</v>
      </c>
      <c r="K34" s="54"/>
      <c r="L34" s="54"/>
    </row>
    <row r="35" spans="1:12" s="52" customFormat="1" ht="21" x14ac:dyDescent="0.15">
      <c r="A35" s="17">
        <v>27</v>
      </c>
      <c r="B35" s="102" t="s">
        <v>188</v>
      </c>
      <c r="C35" s="66" t="s">
        <v>189</v>
      </c>
      <c r="D35" s="18" t="s">
        <v>191</v>
      </c>
      <c r="E35" s="19">
        <v>8785.2999999999993</v>
      </c>
      <c r="F35" s="20" t="s">
        <v>194</v>
      </c>
      <c r="G35" s="90" t="s">
        <v>193</v>
      </c>
      <c r="H35" s="59"/>
      <c r="I35" s="94"/>
      <c r="J35" s="59"/>
      <c r="K35" s="54"/>
      <c r="L35" s="54"/>
    </row>
    <row r="36" spans="1:12" s="52" customFormat="1" ht="21" x14ac:dyDescent="0.15">
      <c r="A36" s="17">
        <v>28</v>
      </c>
      <c r="B36" s="102" t="s">
        <v>188</v>
      </c>
      <c r="C36" s="66" t="s">
        <v>190</v>
      </c>
      <c r="D36" s="18" t="s">
        <v>192</v>
      </c>
      <c r="E36" s="19">
        <v>3238.8</v>
      </c>
      <c r="F36" s="20" t="s">
        <v>195</v>
      </c>
      <c r="G36" s="90" t="s">
        <v>193</v>
      </c>
      <c r="H36" s="59"/>
      <c r="I36" s="94"/>
      <c r="J36" s="59"/>
      <c r="K36" s="54"/>
      <c r="L36" s="54"/>
    </row>
    <row r="37" spans="1:12" s="52" customFormat="1" ht="15" customHeight="1" x14ac:dyDescent="0.15">
      <c r="A37" s="17">
        <v>29</v>
      </c>
      <c r="B37" s="144" t="s">
        <v>159</v>
      </c>
      <c r="C37" s="66" t="s">
        <v>58</v>
      </c>
      <c r="D37" s="18" t="s">
        <v>174</v>
      </c>
      <c r="E37" s="19">
        <v>1652</v>
      </c>
      <c r="F37" s="20" t="s">
        <v>20</v>
      </c>
      <c r="G37" s="26" t="s">
        <v>137</v>
      </c>
      <c r="H37" s="59">
        <v>969</v>
      </c>
      <c r="I37" s="94">
        <f t="shared" si="2"/>
        <v>0.58656174334140432</v>
      </c>
      <c r="J37" s="59">
        <f t="shared" si="1"/>
        <v>683</v>
      </c>
    </row>
    <row r="38" spans="1:12" s="52" customFormat="1" ht="21" x14ac:dyDescent="0.15">
      <c r="A38" s="17">
        <v>30</v>
      </c>
      <c r="B38" s="145"/>
      <c r="C38" s="66" t="s">
        <v>149</v>
      </c>
      <c r="D38" s="18" t="s">
        <v>207</v>
      </c>
      <c r="E38" s="19">
        <v>1980</v>
      </c>
      <c r="F38" s="20" t="s">
        <v>184</v>
      </c>
      <c r="G38" s="90" t="s">
        <v>214</v>
      </c>
      <c r="H38" s="59"/>
      <c r="I38" s="94"/>
      <c r="J38" s="59"/>
    </row>
    <row r="39" spans="1:12" s="52" customFormat="1" ht="21" x14ac:dyDescent="0.15">
      <c r="A39" s="17">
        <v>31</v>
      </c>
      <c r="B39" s="145"/>
      <c r="C39" s="66" t="s">
        <v>150</v>
      </c>
      <c r="D39" s="18" t="s">
        <v>208</v>
      </c>
      <c r="E39" s="19">
        <v>2447</v>
      </c>
      <c r="F39" s="20" t="s">
        <v>185</v>
      </c>
      <c r="G39" s="90" t="s">
        <v>214</v>
      </c>
      <c r="H39" s="59"/>
      <c r="I39" s="94"/>
      <c r="J39" s="59"/>
    </row>
    <row r="40" spans="1:12" s="52" customFormat="1" ht="21" x14ac:dyDescent="0.15">
      <c r="A40" s="17">
        <v>32</v>
      </c>
      <c r="B40" s="146"/>
      <c r="C40" s="66" t="s">
        <v>151</v>
      </c>
      <c r="D40" s="18" t="s">
        <v>209</v>
      </c>
      <c r="E40" s="19">
        <v>1773</v>
      </c>
      <c r="F40" s="20" t="s">
        <v>186</v>
      </c>
      <c r="G40" s="90" t="s">
        <v>214</v>
      </c>
      <c r="H40" s="59"/>
      <c r="I40" s="94"/>
      <c r="J40" s="59"/>
    </row>
    <row r="41" spans="1:12" s="50" customFormat="1" ht="21" x14ac:dyDescent="0.15">
      <c r="A41" s="17">
        <v>33</v>
      </c>
      <c r="B41" s="66" t="s">
        <v>160</v>
      </c>
      <c r="C41" s="66" t="s">
        <v>124</v>
      </c>
      <c r="D41" s="18" t="s">
        <v>210</v>
      </c>
      <c r="E41" s="19">
        <v>2312.6999999999998</v>
      </c>
      <c r="F41" s="20" t="s">
        <v>125</v>
      </c>
      <c r="G41" s="90" t="s">
        <v>211</v>
      </c>
      <c r="H41" s="93">
        <v>1172</v>
      </c>
      <c r="I41" s="97">
        <f>H41/E41</f>
        <v>0.50676698231504302</v>
      </c>
      <c r="J41" s="93">
        <f>E41-H41</f>
        <v>1140.6999999999998</v>
      </c>
    </row>
    <row r="42" spans="1:12" s="50" customFormat="1" ht="15" customHeight="1" x14ac:dyDescent="0.15">
      <c r="A42" s="17">
        <v>34</v>
      </c>
      <c r="B42" s="144" t="s">
        <v>161</v>
      </c>
      <c r="C42" s="66" t="s">
        <v>60</v>
      </c>
      <c r="D42" s="18" t="s">
        <v>175</v>
      </c>
      <c r="E42" s="19">
        <v>2105.3000000000002</v>
      </c>
      <c r="F42" s="20" t="s">
        <v>33</v>
      </c>
      <c r="G42" s="26">
        <v>2003</v>
      </c>
      <c r="H42" s="59">
        <f>E42*55%</f>
        <v>1157.9150000000002</v>
      </c>
      <c r="I42" s="94">
        <f t="shared" si="2"/>
        <v>0.55000000000000004</v>
      </c>
      <c r="J42" s="59">
        <f t="shared" si="1"/>
        <v>947.38499999999999</v>
      </c>
    </row>
    <row r="43" spans="1:12" s="2" customFormat="1" ht="21" x14ac:dyDescent="0.15">
      <c r="A43" s="17">
        <v>35</v>
      </c>
      <c r="B43" s="146"/>
      <c r="C43" s="68" t="s">
        <v>116</v>
      </c>
      <c r="D43" s="33" t="s">
        <v>187</v>
      </c>
      <c r="E43" s="34">
        <v>5853.5</v>
      </c>
      <c r="F43" s="40" t="s">
        <v>21</v>
      </c>
      <c r="G43" s="90" t="s">
        <v>212</v>
      </c>
      <c r="H43" s="93">
        <v>2699.3</v>
      </c>
      <c r="I43" s="97">
        <f t="shared" si="2"/>
        <v>0.46114290595370294</v>
      </c>
      <c r="J43" s="93">
        <f t="shared" si="1"/>
        <v>3154.2</v>
      </c>
      <c r="K43" s="50"/>
      <c r="L43" s="50"/>
    </row>
    <row r="44" spans="1:12" s="52" customFormat="1" ht="15" customHeight="1" x14ac:dyDescent="0.15">
      <c r="A44" s="17">
        <v>36</v>
      </c>
      <c r="B44" s="144" t="s">
        <v>162</v>
      </c>
      <c r="C44" s="66" t="s">
        <v>61</v>
      </c>
      <c r="D44" s="18" t="s">
        <v>45</v>
      </c>
      <c r="E44" s="19">
        <v>2370.1999999999998</v>
      </c>
      <c r="F44" s="20" t="s">
        <v>21</v>
      </c>
      <c r="G44" s="26" t="s">
        <v>138</v>
      </c>
      <c r="H44" s="59">
        <v>1029</v>
      </c>
      <c r="I44" s="94">
        <f t="shared" si="2"/>
        <v>0.43414057885410517</v>
      </c>
      <c r="J44" s="59">
        <f t="shared" si="1"/>
        <v>1341.1999999999998</v>
      </c>
      <c r="K44" s="54"/>
      <c r="L44" s="54"/>
    </row>
    <row r="45" spans="1:12" s="54" customFormat="1" ht="15" customHeight="1" x14ac:dyDescent="0.15">
      <c r="A45" s="17">
        <v>37</v>
      </c>
      <c r="B45" s="146"/>
      <c r="C45" s="66" t="s">
        <v>62</v>
      </c>
      <c r="D45" s="18" t="s">
        <v>34</v>
      </c>
      <c r="E45" s="19">
        <v>1052.2</v>
      </c>
      <c r="F45" s="20" t="s">
        <v>20</v>
      </c>
      <c r="G45" s="26" t="s">
        <v>139</v>
      </c>
      <c r="H45" s="59">
        <v>613</v>
      </c>
      <c r="I45" s="94">
        <f t="shared" si="2"/>
        <v>0.58258886143318755</v>
      </c>
      <c r="J45" s="59">
        <f t="shared" si="1"/>
        <v>439.20000000000005</v>
      </c>
    </row>
    <row r="46" spans="1:12" s="52" customFormat="1" ht="15" customHeight="1" x14ac:dyDescent="0.15">
      <c r="A46" s="17">
        <v>38</v>
      </c>
      <c r="B46" s="66" t="s">
        <v>163</v>
      </c>
      <c r="C46" s="66" t="s">
        <v>63</v>
      </c>
      <c r="D46" s="18" t="s">
        <v>3</v>
      </c>
      <c r="E46" s="19">
        <v>1653.2</v>
      </c>
      <c r="F46" s="20" t="s">
        <v>21</v>
      </c>
      <c r="G46" s="26" t="s">
        <v>140</v>
      </c>
      <c r="H46" s="59">
        <v>850</v>
      </c>
      <c r="I46" s="94">
        <f t="shared" si="2"/>
        <v>0.51415436728768449</v>
      </c>
      <c r="J46" s="59">
        <f t="shared" si="1"/>
        <v>803.2</v>
      </c>
    </row>
    <row r="47" spans="1:12" s="50" customFormat="1" ht="15" customHeight="1" x14ac:dyDescent="0.15">
      <c r="A47" s="17">
        <v>39</v>
      </c>
      <c r="B47" s="144" t="s">
        <v>164</v>
      </c>
      <c r="C47" s="66" t="s">
        <v>64</v>
      </c>
      <c r="D47" s="18" t="s">
        <v>205</v>
      </c>
      <c r="E47" s="19">
        <v>1500</v>
      </c>
      <c r="F47" s="20" t="s">
        <v>21</v>
      </c>
      <c r="G47" s="26">
        <v>2003</v>
      </c>
      <c r="H47" s="59">
        <f>E47*55%</f>
        <v>825.00000000000011</v>
      </c>
      <c r="I47" s="94">
        <f t="shared" si="2"/>
        <v>0.55000000000000004</v>
      </c>
      <c r="J47" s="59">
        <f t="shared" si="1"/>
        <v>674.99999999999989</v>
      </c>
      <c r="K47" s="54"/>
      <c r="L47" s="54"/>
    </row>
    <row r="48" spans="1:12" s="50" customFormat="1" ht="15" customHeight="1" x14ac:dyDescent="0.15">
      <c r="A48" s="17">
        <v>40</v>
      </c>
      <c r="B48" s="145"/>
      <c r="C48" s="66" t="s">
        <v>65</v>
      </c>
      <c r="D48" s="18" t="s">
        <v>204</v>
      </c>
      <c r="E48" s="19">
        <v>2178.8000000000002</v>
      </c>
      <c r="F48" s="20" t="s">
        <v>21</v>
      </c>
      <c r="G48" s="26">
        <v>2002</v>
      </c>
      <c r="H48" s="59">
        <f t="shared" ref="H48:H69" si="4">E48*55%</f>
        <v>1198.3400000000001</v>
      </c>
      <c r="I48" s="94">
        <f t="shared" si="2"/>
        <v>0.55000000000000004</v>
      </c>
      <c r="J48" s="59">
        <f t="shared" si="1"/>
        <v>980.46</v>
      </c>
      <c r="K48" s="54"/>
      <c r="L48" s="54"/>
    </row>
    <row r="49" spans="1:12" s="50" customFormat="1" ht="15" customHeight="1" x14ac:dyDescent="0.15">
      <c r="A49" s="17">
        <v>41</v>
      </c>
      <c r="B49" s="145"/>
      <c r="C49" s="66" t="s">
        <v>66</v>
      </c>
      <c r="D49" s="18" t="s">
        <v>203</v>
      </c>
      <c r="E49" s="19">
        <v>1503.9</v>
      </c>
      <c r="F49" s="20" t="s">
        <v>21</v>
      </c>
      <c r="G49" s="26">
        <v>2002</v>
      </c>
      <c r="H49" s="59">
        <f t="shared" si="4"/>
        <v>827.1450000000001</v>
      </c>
      <c r="I49" s="94">
        <f t="shared" si="2"/>
        <v>0.55000000000000004</v>
      </c>
      <c r="J49" s="59">
        <f t="shared" si="1"/>
        <v>676.755</v>
      </c>
      <c r="K49" s="54"/>
      <c r="L49" s="54"/>
    </row>
    <row r="50" spans="1:12" s="54" customFormat="1" ht="15" customHeight="1" x14ac:dyDescent="0.15">
      <c r="A50" s="17">
        <v>42</v>
      </c>
      <c r="B50" s="145"/>
      <c r="C50" s="66" t="s">
        <v>67</v>
      </c>
      <c r="D50" s="18" t="s">
        <v>202</v>
      </c>
      <c r="E50" s="19">
        <v>1500.2</v>
      </c>
      <c r="F50" s="20" t="s">
        <v>21</v>
      </c>
      <c r="G50" s="26">
        <v>2002</v>
      </c>
      <c r="H50" s="59">
        <f t="shared" si="4"/>
        <v>825.11000000000013</v>
      </c>
      <c r="I50" s="94">
        <f t="shared" si="2"/>
        <v>0.55000000000000004</v>
      </c>
      <c r="J50" s="59">
        <f t="shared" si="1"/>
        <v>675.08999999999992</v>
      </c>
    </row>
    <row r="51" spans="1:12" s="54" customFormat="1" ht="15" customHeight="1" x14ac:dyDescent="0.15">
      <c r="A51" s="17">
        <v>43</v>
      </c>
      <c r="B51" s="145"/>
      <c r="C51" s="66" t="s">
        <v>68</v>
      </c>
      <c r="D51" s="18" t="s">
        <v>201</v>
      </c>
      <c r="E51" s="19">
        <v>2048.1</v>
      </c>
      <c r="F51" s="20" t="s">
        <v>21</v>
      </c>
      <c r="G51" s="26">
        <v>1997</v>
      </c>
      <c r="H51" s="59">
        <f t="shared" si="4"/>
        <v>1126.4549999999999</v>
      </c>
      <c r="I51" s="94">
        <f t="shared" si="2"/>
        <v>0.55000000000000004</v>
      </c>
      <c r="J51" s="59">
        <f t="shared" si="1"/>
        <v>921.64499999999998</v>
      </c>
      <c r="K51" s="52"/>
      <c r="L51" s="52"/>
    </row>
    <row r="52" spans="1:12" s="52" customFormat="1" ht="15" customHeight="1" x14ac:dyDescent="0.15">
      <c r="A52" s="17">
        <v>44</v>
      </c>
      <c r="B52" s="145"/>
      <c r="C52" s="66" t="s">
        <v>69</v>
      </c>
      <c r="D52" s="18" t="s">
        <v>200</v>
      </c>
      <c r="E52" s="19">
        <v>2426.5</v>
      </c>
      <c r="F52" s="20" t="s">
        <v>21</v>
      </c>
      <c r="G52" s="26" t="s">
        <v>141</v>
      </c>
      <c r="H52" s="59">
        <f t="shared" si="4"/>
        <v>1334.575</v>
      </c>
      <c r="I52" s="94">
        <f t="shared" si="2"/>
        <v>0.55000000000000004</v>
      </c>
      <c r="J52" s="59">
        <f t="shared" si="1"/>
        <v>1091.925</v>
      </c>
      <c r="K52" s="2"/>
      <c r="L52" s="2"/>
    </row>
    <row r="53" spans="1:12" s="54" customFormat="1" ht="15" customHeight="1" x14ac:dyDescent="0.15">
      <c r="A53" s="17">
        <v>45</v>
      </c>
      <c r="B53" s="145"/>
      <c r="C53" s="66" t="s">
        <v>70</v>
      </c>
      <c r="D53" s="18" t="s">
        <v>199</v>
      </c>
      <c r="E53" s="19">
        <v>2988</v>
      </c>
      <c r="F53" s="20" t="s">
        <v>21</v>
      </c>
      <c r="G53" s="26">
        <v>2008</v>
      </c>
      <c r="H53" s="59">
        <f t="shared" si="4"/>
        <v>1643.4</v>
      </c>
      <c r="I53" s="94">
        <f t="shared" si="2"/>
        <v>0.55000000000000004</v>
      </c>
      <c r="J53" s="59">
        <f t="shared" si="1"/>
        <v>1344.6</v>
      </c>
    </row>
    <row r="54" spans="1:12" s="54" customFormat="1" ht="15" customHeight="1" x14ac:dyDescent="0.15">
      <c r="A54" s="17">
        <v>46</v>
      </c>
      <c r="B54" s="145"/>
      <c r="C54" s="66" t="s">
        <v>71</v>
      </c>
      <c r="D54" s="18" t="s">
        <v>198</v>
      </c>
      <c r="E54" s="19">
        <v>5589.7</v>
      </c>
      <c r="F54" s="20" t="s">
        <v>21</v>
      </c>
      <c r="G54" s="26">
        <v>2008</v>
      </c>
      <c r="H54" s="59">
        <f t="shared" si="4"/>
        <v>3074.335</v>
      </c>
      <c r="I54" s="94">
        <f t="shared" si="2"/>
        <v>0.55000000000000004</v>
      </c>
      <c r="J54" s="59">
        <f t="shared" si="1"/>
        <v>2515.3649999999998</v>
      </c>
      <c r="K54" s="2"/>
      <c r="L54" s="2"/>
    </row>
    <row r="55" spans="1:12" s="54" customFormat="1" ht="15" customHeight="1" x14ac:dyDescent="0.15">
      <c r="A55" s="17">
        <v>47</v>
      </c>
      <c r="B55" s="145"/>
      <c r="C55" s="66" t="s">
        <v>72</v>
      </c>
      <c r="D55" s="18" t="s">
        <v>197</v>
      </c>
      <c r="E55" s="19">
        <v>4611.3</v>
      </c>
      <c r="F55" s="20" t="s">
        <v>21</v>
      </c>
      <c r="G55" s="26" t="s">
        <v>142</v>
      </c>
      <c r="H55" s="59">
        <f t="shared" si="4"/>
        <v>2536.2150000000001</v>
      </c>
      <c r="I55" s="94">
        <f t="shared" si="2"/>
        <v>0.55000000000000004</v>
      </c>
      <c r="J55" s="59">
        <f t="shared" si="1"/>
        <v>2075.085</v>
      </c>
      <c r="K55" s="2"/>
      <c r="L55" s="2"/>
    </row>
    <row r="56" spans="1:12" s="54" customFormat="1" ht="15" customHeight="1" x14ac:dyDescent="0.15">
      <c r="A56" s="17">
        <v>48</v>
      </c>
      <c r="B56" s="145"/>
      <c r="C56" s="66" t="s">
        <v>73</v>
      </c>
      <c r="D56" s="18" t="s">
        <v>196</v>
      </c>
      <c r="E56" s="19">
        <v>3006.9</v>
      </c>
      <c r="F56" s="20" t="s">
        <v>21</v>
      </c>
      <c r="G56" s="26" t="s">
        <v>143</v>
      </c>
      <c r="H56" s="59">
        <f t="shared" si="4"/>
        <v>1653.7950000000001</v>
      </c>
      <c r="I56" s="94">
        <f t="shared" si="2"/>
        <v>0.55000000000000004</v>
      </c>
      <c r="J56" s="59">
        <f t="shared" si="1"/>
        <v>1353.105</v>
      </c>
      <c r="K56" s="55"/>
      <c r="L56" s="55"/>
    </row>
    <row r="57" spans="1:12" s="2" customFormat="1" ht="21" x14ac:dyDescent="0.15">
      <c r="A57" s="17">
        <v>49</v>
      </c>
      <c r="B57" s="146"/>
      <c r="C57" s="68" t="s">
        <v>110</v>
      </c>
      <c r="D57" s="33" t="s">
        <v>206</v>
      </c>
      <c r="E57" s="34">
        <v>5284</v>
      </c>
      <c r="F57" s="40" t="s">
        <v>111</v>
      </c>
      <c r="G57" s="103" t="s">
        <v>213</v>
      </c>
      <c r="H57" s="59">
        <f t="shared" ref="H57" si="5">E57*55%</f>
        <v>2906.2000000000003</v>
      </c>
      <c r="I57" s="94">
        <f t="shared" ref="I57" si="6">H57/E57</f>
        <v>0.55000000000000004</v>
      </c>
      <c r="J57" s="59">
        <f t="shared" ref="J57" si="7">E57-H57</f>
        <v>2377.7999999999997</v>
      </c>
      <c r="K57" s="50"/>
      <c r="L57" s="50"/>
    </row>
    <row r="58" spans="1:12" s="52" customFormat="1" ht="15" customHeight="1" x14ac:dyDescent="0.15">
      <c r="A58" s="17">
        <v>50</v>
      </c>
      <c r="B58" s="144" t="s">
        <v>165</v>
      </c>
      <c r="C58" s="66" t="s">
        <v>74</v>
      </c>
      <c r="D58" s="18" t="s">
        <v>4</v>
      </c>
      <c r="E58" s="19">
        <v>3150</v>
      </c>
      <c r="F58" s="20" t="s">
        <v>32</v>
      </c>
      <c r="G58" s="26" t="s">
        <v>144</v>
      </c>
      <c r="H58" s="59">
        <f t="shared" si="4"/>
        <v>1732.5000000000002</v>
      </c>
      <c r="I58" s="94">
        <f t="shared" si="2"/>
        <v>0.55000000000000004</v>
      </c>
      <c r="J58" s="59">
        <f t="shared" si="1"/>
        <v>1417.4999999999998</v>
      </c>
      <c r="K58" s="54"/>
      <c r="L58" s="54"/>
    </row>
    <row r="59" spans="1:12" s="2" customFormat="1" ht="15" customHeight="1" x14ac:dyDescent="0.15">
      <c r="A59" s="17">
        <v>51</v>
      </c>
      <c r="B59" s="145"/>
      <c r="C59" s="66" t="s">
        <v>75</v>
      </c>
      <c r="D59" s="18" t="s">
        <v>5</v>
      </c>
      <c r="E59" s="19">
        <v>1504</v>
      </c>
      <c r="F59" s="20" t="s">
        <v>19</v>
      </c>
      <c r="G59" s="26">
        <v>1991</v>
      </c>
      <c r="H59" s="59">
        <f t="shared" si="4"/>
        <v>827.2</v>
      </c>
      <c r="I59" s="94">
        <f t="shared" si="2"/>
        <v>0.55000000000000004</v>
      </c>
      <c r="J59" s="59">
        <f t="shared" si="1"/>
        <v>676.8</v>
      </c>
      <c r="K59" s="54"/>
      <c r="L59" s="54"/>
    </row>
    <row r="60" spans="1:12" s="54" customFormat="1" ht="15" customHeight="1" x14ac:dyDescent="0.15">
      <c r="A60" s="17">
        <v>52</v>
      </c>
      <c r="B60" s="145"/>
      <c r="C60" s="66" t="s">
        <v>76</v>
      </c>
      <c r="D60" s="18" t="s">
        <v>35</v>
      </c>
      <c r="E60" s="19">
        <v>1182.9000000000001</v>
      </c>
      <c r="F60" s="20" t="s">
        <v>22</v>
      </c>
      <c r="G60" s="26">
        <v>2002</v>
      </c>
      <c r="H60" s="59">
        <v>665.9</v>
      </c>
      <c r="I60" s="94">
        <f t="shared" si="2"/>
        <v>0.56293854087412287</v>
      </c>
      <c r="J60" s="59">
        <f t="shared" si="1"/>
        <v>517.00000000000011</v>
      </c>
      <c r="K60" s="2"/>
      <c r="L60" s="2"/>
    </row>
    <row r="61" spans="1:12" s="2" customFormat="1" ht="31.5" x14ac:dyDescent="0.15">
      <c r="A61" s="17">
        <v>53</v>
      </c>
      <c r="B61" s="146"/>
      <c r="C61" s="66" t="s">
        <v>77</v>
      </c>
      <c r="D61" s="18" t="s">
        <v>14</v>
      </c>
      <c r="E61" s="19">
        <v>10187</v>
      </c>
      <c r="F61" s="20" t="s">
        <v>51</v>
      </c>
      <c r="G61" s="90" t="s">
        <v>148</v>
      </c>
      <c r="H61" s="59">
        <f t="shared" si="4"/>
        <v>5602.85</v>
      </c>
      <c r="I61" s="94">
        <f t="shared" si="2"/>
        <v>0.55000000000000004</v>
      </c>
      <c r="J61" s="59">
        <f t="shared" si="1"/>
        <v>4584.1499999999996</v>
      </c>
      <c r="K61" s="50"/>
      <c r="L61" s="50"/>
    </row>
    <row r="62" spans="1:12" s="55" customFormat="1" ht="15" customHeight="1" x14ac:dyDescent="0.15">
      <c r="A62" s="17">
        <v>54</v>
      </c>
      <c r="B62" s="144" t="s">
        <v>166</v>
      </c>
      <c r="C62" s="68" t="s">
        <v>78</v>
      </c>
      <c r="D62" s="33" t="s">
        <v>6</v>
      </c>
      <c r="E62" s="34">
        <v>1485.6</v>
      </c>
      <c r="F62" s="40" t="s">
        <v>21</v>
      </c>
      <c r="G62" s="35">
        <v>1999</v>
      </c>
      <c r="H62" s="59">
        <f t="shared" si="4"/>
        <v>817.08</v>
      </c>
      <c r="I62" s="94">
        <f t="shared" si="2"/>
        <v>0.55000000000000004</v>
      </c>
      <c r="J62" s="59">
        <f t="shared" si="1"/>
        <v>668.51999999999987</v>
      </c>
      <c r="K62" s="52"/>
      <c r="L62" s="52"/>
    </row>
    <row r="63" spans="1:12" s="54" customFormat="1" ht="15" customHeight="1" x14ac:dyDescent="0.15">
      <c r="A63" s="17">
        <v>55</v>
      </c>
      <c r="B63" s="145"/>
      <c r="C63" s="66" t="s">
        <v>79</v>
      </c>
      <c r="D63" s="18" t="s">
        <v>7</v>
      </c>
      <c r="E63" s="19">
        <v>1486.8</v>
      </c>
      <c r="F63" s="20" t="s">
        <v>21</v>
      </c>
      <c r="G63" s="26">
        <v>2001</v>
      </c>
      <c r="H63" s="59">
        <f t="shared" si="4"/>
        <v>817.74</v>
      </c>
      <c r="I63" s="94">
        <f t="shared" si="2"/>
        <v>0.55000000000000004</v>
      </c>
      <c r="J63" s="59">
        <f t="shared" si="1"/>
        <v>669.06</v>
      </c>
      <c r="K63" s="50"/>
      <c r="L63" s="50"/>
    </row>
    <row r="64" spans="1:12" s="54" customFormat="1" ht="15" customHeight="1" x14ac:dyDescent="0.15">
      <c r="A64" s="17">
        <v>56</v>
      </c>
      <c r="B64" s="145"/>
      <c r="C64" s="66" t="s">
        <v>80</v>
      </c>
      <c r="D64" s="18" t="s">
        <v>36</v>
      </c>
      <c r="E64" s="19">
        <v>1800</v>
      </c>
      <c r="F64" s="20" t="s">
        <v>117</v>
      </c>
      <c r="G64" s="26">
        <v>2002</v>
      </c>
      <c r="H64" s="59">
        <f t="shared" si="4"/>
        <v>990.00000000000011</v>
      </c>
      <c r="I64" s="94">
        <f t="shared" si="2"/>
        <v>0.55000000000000004</v>
      </c>
      <c r="J64" s="59">
        <f t="shared" si="1"/>
        <v>809.99999999999989</v>
      </c>
    </row>
    <row r="65" spans="1:12" s="2" customFormat="1" ht="15" customHeight="1" x14ac:dyDescent="0.15">
      <c r="A65" s="17">
        <v>57</v>
      </c>
      <c r="B65" s="145"/>
      <c r="C65" s="66" t="s">
        <v>81</v>
      </c>
      <c r="D65" s="18" t="s">
        <v>8</v>
      </c>
      <c r="E65" s="19">
        <v>3933.3</v>
      </c>
      <c r="F65" s="20" t="s">
        <v>21</v>
      </c>
      <c r="G65" s="26">
        <v>2002</v>
      </c>
      <c r="H65" s="59">
        <f t="shared" si="4"/>
        <v>2163.3150000000001</v>
      </c>
      <c r="I65" s="94">
        <f t="shared" si="2"/>
        <v>0.54999999999999993</v>
      </c>
      <c r="J65" s="59">
        <f t="shared" si="1"/>
        <v>1769.9850000000001</v>
      </c>
      <c r="K65" s="52"/>
      <c r="L65" s="52"/>
    </row>
    <row r="66" spans="1:12" s="50" customFormat="1" ht="15" customHeight="1" x14ac:dyDescent="0.15">
      <c r="A66" s="17">
        <v>58</v>
      </c>
      <c r="B66" s="145"/>
      <c r="C66" s="66" t="s">
        <v>82</v>
      </c>
      <c r="D66" s="18" t="s">
        <v>37</v>
      </c>
      <c r="E66" s="19">
        <v>1610.6</v>
      </c>
      <c r="F66" s="20" t="s">
        <v>21</v>
      </c>
      <c r="G66" s="26">
        <v>2001</v>
      </c>
      <c r="H66" s="59">
        <f t="shared" si="4"/>
        <v>885.83</v>
      </c>
      <c r="I66" s="94">
        <f t="shared" si="2"/>
        <v>0.55000000000000004</v>
      </c>
      <c r="J66" s="59">
        <f t="shared" si="1"/>
        <v>724.76999999999987</v>
      </c>
      <c r="K66" s="5"/>
      <c r="L66" s="5"/>
    </row>
    <row r="67" spans="1:12" s="50" customFormat="1" ht="15" customHeight="1" x14ac:dyDescent="0.15">
      <c r="A67" s="17">
        <v>59</v>
      </c>
      <c r="B67" s="145"/>
      <c r="C67" s="66" t="s">
        <v>83</v>
      </c>
      <c r="D67" s="18" t="s">
        <v>38</v>
      </c>
      <c r="E67" s="19">
        <v>1800.3</v>
      </c>
      <c r="F67" s="20" t="s">
        <v>21</v>
      </c>
      <c r="G67" s="26">
        <v>2002</v>
      </c>
      <c r="H67" s="59">
        <f t="shared" si="4"/>
        <v>990.16500000000008</v>
      </c>
      <c r="I67" s="94">
        <f t="shared" si="2"/>
        <v>0.55000000000000004</v>
      </c>
      <c r="J67" s="59">
        <f t="shared" si="1"/>
        <v>810.13499999999988</v>
      </c>
      <c r="K67" s="5"/>
      <c r="L67" s="5"/>
    </row>
    <row r="68" spans="1:12" s="52" customFormat="1" ht="15" customHeight="1" x14ac:dyDescent="0.15">
      <c r="A68" s="17">
        <v>60</v>
      </c>
      <c r="B68" s="146"/>
      <c r="C68" s="66" t="s">
        <v>84</v>
      </c>
      <c r="D68" s="18" t="s">
        <v>9</v>
      </c>
      <c r="E68" s="19">
        <v>2461.1999999999998</v>
      </c>
      <c r="F68" s="20" t="s">
        <v>21</v>
      </c>
      <c r="G68" s="26" t="s">
        <v>145</v>
      </c>
      <c r="H68" s="59">
        <f t="shared" si="4"/>
        <v>1353.66</v>
      </c>
      <c r="I68" s="94">
        <f t="shared" si="2"/>
        <v>0.55000000000000004</v>
      </c>
      <c r="J68" s="59">
        <f t="shared" si="1"/>
        <v>1107.5399999999997</v>
      </c>
      <c r="K68" s="5"/>
      <c r="L68" s="5"/>
    </row>
    <row r="69" spans="1:12" s="50" customFormat="1" ht="15" customHeight="1" x14ac:dyDescent="0.15">
      <c r="A69" s="17">
        <v>61</v>
      </c>
      <c r="B69" s="144" t="s">
        <v>167</v>
      </c>
      <c r="C69" s="66" t="s">
        <v>85</v>
      </c>
      <c r="D69" s="18" t="s">
        <v>39</v>
      </c>
      <c r="E69" s="19">
        <v>1698.7</v>
      </c>
      <c r="F69" s="20" t="s">
        <v>21</v>
      </c>
      <c r="G69" s="26">
        <v>1991</v>
      </c>
      <c r="H69" s="59">
        <f t="shared" si="4"/>
        <v>934.28500000000008</v>
      </c>
      <c r="I69" s="94">
        <f t="shared" si="2"/>
        <v>0.55000000000000004</v>
      </c>
      <c r="J69" s="59">
        <f t="shared" si="1"/>
        <v>764.41499999999996</v>
      </c>
      <c r="K69" s="5"/>
      <c r="L69" s="5"/>
    </row>
    <row r="70" spans="1:12" s="54" customFormat="1" ht="15" customHeight="1" x14ac:dyDescent="0.15">
      <c r="A70" s="17">
        <v>62</v>
      </c>
      <c r="B70" s="145"/>
      <c r="C70" s="66" t="s">
        <v>86</v>
      </c>
      <c r="D70" s="18" t="s">
        <v>10</v>
      </c>
      <c r="E70" s="19">
        <v>1701.3</v>
      </c>
      <c r="F70" s="20" t="s">
        <v>21</v>
      </c>
      <c r="G70" s="26" t="s">
        <v>146</v>
      </c>
      <c r="H70" s="59">
        <v>986.39</v>
      </c>
      <c r="I70" s="94">
        <f t="shared" si="2"/>
        <v>0.57978604596485039</v>
      </c>
      <c r="J70" s="59">
        <f t="shared" si="1"/>
        <v>714.91</v>
      </c>
      <c r="K70" s="5"/>
      <c r="L70" s="5"/>
    </row>
    <row r="71" spans="1:12" s="52" customFormat="1" ht="15" customHeight="1" x14ac:dyDescent="0.15">
      <c r="A71" s="17">
        <v>63</v>
      </c>
      <c r="B71" s="146"/>
      <c r="C71" s="66" t="s">
        <v>11</v>
      </c>
      <c r="D71" s="18" t="s">
        <v>12</v>
      </c>
      <c r="E71" s="19">
        <v>1514.7</v>
      </c>
      <c r="F71" s="20" t="s">
        <v>32</v>
      </c>
      <c r="G71" s="26" t="s">
        <v>147</v>
      </c>
      <c r="H71" s="59">
        <f>E71*55%</f>
        <v>833.08500000000004</v>
      </c>
      <c r="I71" s="94">
        <f t="shared" si="2"/>
        <v>0.55000000000000004</v>
      </c>
      <c r="J71" s="59">
        <f t="shared" si="1"/>
        <v>681.61500000000001</v>
      </c>
      <c r="K71" s="5"/>
      <c r="L71" s="5"/>
    </row>
    <row r="72" spans="1:12" s="50" customFormat="1" ht="15" customHeight="1" x14ac:dyDescent="0.15">
      <c r="A72" s="84"/>
      <c r="B72" s="85"/>
      <c r="C72" s="85" t="s">
        <v>59</v>
      </c>
      <c r="D72" s="86" t="s">
        <v>2</v>
      </c>
      <c r="E72" s="87">
        <v>1668.7</v>
      </c>
      <c r="F72" s="88" t="s">
        <v>21</v>
      </c>
      <c r="G72" s="89" t="s">
        <v>128</v>
      </c>
      <c r="H72" s="59">
        <v>999</v>
      </c>
      <c r="I72" s="94">
        <f t="shared" ref="I72" si="8">H72/E72</f>
        <v>0.59866962305986693</v>
      </c>
      <c r="J72" s="59">
        <f t="shared" ref="J72" si="9">E72-H72</f>
        <v>669.7</v>
      </c>
    </row>
    <row r="73" spans="1:12" x14ac:dyDescent="0.15">
      <c r="A73" s="6"/>
      <c r="B73" s="6"/>
      <c r="C73" s="6"/>
      <c r="D73" s="7"/>
      <c r="E73" s="38"/>
      <c r="F73" s="8"/>
      <c r="G73" s="8"/>
    </row>
    <row r="74" spans="1:12" x14ac:dyDescent="0.15">
      <c r="A74" s="28"/>
      <c r="B74" s="28"/>
      <c r="C74" s="28"/>
      <c r="D74" s="28"/>
      <c r="E74" s="39"/>
      <c r="F74" s="28"/>
      <c r="G74" s="28"/>
    </row>
    <row r="75" spans="1:12" x14ac:dyDescent="0.15">
      <c r="A75" s="28"/>
      <c r="B75" s="28"/>
      <c r="C75" s="28"/>
      <c r="D75" s="28"/>
      <c r="E75" s="28"/>
      <c r="F75" s="28"/>
      <c r="G75" s="28"/>
    </row>
    <row r="76" spans="1:12" x14ac:dyDescent="0.15">
      <c r="A76" s="28"/>
      <c r="B76" s="28"/>
      <c r="C76" s="28"/>
      <c r="D76" s="28"/>
      <c r="E76" s="39"/>
      <c r="F76" s="28"/>
      <c r="G76" s="28"/>
    </row>
    <row r="77" spans="1:12" x14ac:dyDescent="0.15">
      <c r="A77" s="28"/>
      <c r="B77" s="28"/>
      <c r="C77" s="28"/>
      <c r="D77" s="28"/>
      <c r="E77" s="28"/>
      <c r="F77" s="28"/>
      <c r="G77" s="28"/>
    </row>
    <row r="78" spans="1:12" x14ac:dyDescent="0.15">
      <c r="A78" s="28"/>
      <c r="B78" s="28"/>
      <c r="C78" s="28"/>
      <c r="D78" s="28"/>
      <c r="E78" s="28"/>
      <c r="F78" s="28"/>
      <c r="G78" s="28"/>
    </row>
    <row r="79" spans="1:12" x14ac:dyDescent="0.15">
      <c r="A79" s="28"/>
      <c r="B79" s="28"/>
      <c r="C79" s="28"/>
      <c r="D79" s="28"/>
      <c r="E79" s="28"/>
      <c r="F79" s="28"/>
      <c r="G79" s="28"/>
    </row>
  </sheetData>
  <mergeCells count="11">
    <mergeCell ref="C1:G1"/>
    <mergeCell ref="B21:B24"/>
    <mergeCell ref="B26:B27"/>
    <mergeCell ref="B28:B33"/>
    <mergeCell ref="B37:B40"/>
    <mergeCell ref="B62:B68"/>
    <mergeCell ref="B69:B71"/>
    <mergeCell ref="B42:B43"/>
    <mergeCell ref="B44:B45"/>
    <mergeCell ref="B47:B57"/>
    <mergeCell ref="B58:B61"/>
  </mergeCells>
  <phoneticPr fontId="1" type="noConversion"/>
  <printOptions horizontalCentered="1"/>
  <pageMargins left="0.51181102362204722" right="0.35433070866141736" top="0.39370078740157483" bottom="0.39370078740157483" header="0" footer="0"/>
  <pageSetup paperSize="9" scale="6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view="pageBreakPreview" zoomScaleNormal="100" zoomScaleSheetLayoutView="100" workbookViewId="0">
      <selection activeCell="C10" sqref="C10"/>
    </sheetView>
  </sheetViews>
  <sheetFormatPr defaultRowHeight="16.5" x14ac:dyDescent="0.3"/>
  <cols>
    <col min="1" max="1" width="5.5546875" style="115" customWidth="1"/>
    <col min="2" max="2" width="19.77734375" style="115" customWidth="1"/>
    <col min="3" max="3" width="24.33203125" style="115" customWidth="1"/>
    <col min="4" max="4" width="14.33203125" style="115" customWidth="1"/>
    <col min="5" max="5" width="11.5546875" style="115" bestFit="1" customWidth="1"/>
    <col min="6" max="6" width="22.88671875" style="115" bestFit="1" customWidth="1"/>
    <col min="7" max="7" width="26.88671875" style="115" bestFit="1" customWidth="1"/>
    <col min="8" max="16384" width="8.88671875" style="115"/>
  </cols>
  <sheetData>
    <row r="1" spans="1:5" ht="28.5" customHeight="1" x14ac:dyDescent="0.3">
      <c r="A1" s="151" t="s">
        <v>295</v>
      </c>
      <c r="B1" s="151"/>
      <c r="C1" s="151"/>
      <c r="D1" s="151"/>
      <c r="E1" s="151"/>
    </row>
    <row r="2" spans="1:5" s="137" customFormat="1" ht="20.100000000000001" customHeight="1" x14ac:dyDescent="0.15">
      <c r="A2" s="136" t="s">
        <v>219</v>
      </c>
      <c r="B2" s="136" t="s">
        <v>220</v>
      </c>
      <c r="C2" s="136" t="s">
        <v>221</v>
      </c>
      <c r="D2" s="136" t="s">
        <v>222</v>
      </c>
      <c r="E2" s="136" t="s">
        <v>223</v>
      </c>
    </row>
    <row r="3" spans="1:5" ht="20.100000000000001" customHeight="1" x14ac:dyDescent="0.3">
      <c r="A3" s="152" t="s">
        <v>224</v>
      </c>
      <c r="B3" s="116" t="s">
        <v>225</v>
      </c>
      <c r="C3" s="117" t="s">
        <v>226</v>
      </c>
      <c r="D3" s="118">
        <v>6928.3</v>
      </c>
      <c r="E3" s="119">
        <v>1991</v>
      </c>
    </row>
    <row r="4" spans="1:5" ht="20.100000000000001" customHeight="1" x14ac:dyDescent="0.3">
      <c r="A4" s="153"/>
      <c r="B4" s="116" t="s">
        <v>227</v>
      </c>
      <c r="C4" s="117" t="s">
        <v>228</v>
      </c>
      <c r="D4" s="118">
        <v>1455.1</v>
      </c>
      <c r="E4" s="119">
        <v>2006</v>
      </c>
    </row>
    <row r="5" spans="1:5" ht="20.100000000000001" customHeight="1" x14ac:dyDescent="0.3">
      <c r="A5" s="153"/>
      <c r="B5" s="116" t="s">
        <v>229</v>
      </c>
      <c r="C5" s="117" t="s">
        <v>230</v>
      </c>
      <c r="D5" s="118">
        <v>1104.8</v>
      </c>
      <c r="E5" s="119">
        <v>2006</v>
      </c>
    </row>
    <row r="6" spans="1:5" ht="20.100000000000001" customHeight="1" x14ac:dyDescent="0.3">
      <c r="A6" s="153"/>
      <c r="B6" s="116" t="s">
        <v>231</v>
      </c>
      <c r="C6" s="117" t="s">
        <v>232</v>
      </c>
      <c r="D6" s="118">
        <v>2032.5</v>
      </c>
      <c r="E6" s="119">
        <v>2006</v>
      </c>
    </row>
    <row r="7" spans="1:5" ht="36" x14ac:dyDescent="0.3">
      <c r="A7" s="153"/>
      <c r="B7" s="120" t="s">
        <v>233</v>
      </c>
      <c r="C7" s="121" t="s">
        <v>296</v>
      </c>
      <c r="D7" s="118">
        <v>9531</v>
      </c>
      <c r="E7" s="140">
        <v>2006</v>
      </c>
    </row>
    <row r="8" spans="1:5" ht="20.100000000000001" customHeight="1" x14ac:dyDescent="0.3">
      <c r="A8" s="153"/>
      <c r="B8" s="120" t="s">
        <v>234</v>
      </c>
      <c r="C8" s="121" t="s">
        <v>235</v>
      </c>
      <c r="D8" s="118">
        <v>6683.6</v>
      </c>
      <c r="E8" s="119">
        <v>2005</v>
      </c>
    </row>
    <row r="9" spans="1:5" ht="20.100000000000001" customHeight="1" x14ac:dyDescent="0.3">
      <c r="A9" s="153"/>
      <c r="B9" s="120" t="s">
        <v>236</v>
      </c>
      <c r="C9" s="121" t="s">
        <v>297</v>
      </c>
      <c r="D9" s="118">
        <v>4494.5</v>
      </c>
      <c r="E9" s="119">
        <v>2008</v>
      </c>
    </row>
    <row r="10" spans="1:5" ht="20.100000000000001" customHeight="1" x14ac:dyDescent="0.3">
      <c r="A10" s="153"/>
      <c r="B10" s="120" t="s">
        <v>237</v>
      </c>
      <c r="C10" s="121" t="s">
        <v>238</v>
      </c>
      <c r="D10" s="118">
        <v>2118.8000000000002</v>
      </c>
      <c r="E10" s="119">
        <v>2011</v>
      </c>
    </row>
    <row r="11" spans="1:5" ht="20.100000000000001" customHeight="1" x14ac:dyDescent="0.3">
      <c r="A11" s="153"/>
      <c r="B11" s="120" t="s">
        <v>239</v>
      </c>
      <c r="C11" s="121" t="s">
        <v>240</v>
      </c>
      <c r="D11" s="118">
        <v>3560.7</v>
      </c>
      <c r="E11" s="119">
        <v>2012</v>
      </c>
    </row>
    <row r="12" spans="1:5" ht="20.100000000000001" customHeight="1" x14ac:dyDescent="0.3">
      <c r="A12" s="153"/>
      <c r="B12" s="116" t="s">
        <v>241</v>
      </c>
      <c r="C12" s="121" t="s">
        <v>242</v>
      </c>
      <c r="D12" s="118">
        <v>3170.7</v>
      </c>
      <c r="E12" s="119">
        <v>2016</v>
      </c>
    </row>
    <row r="13" spans="1:5" ht="20.100000000000001" customHeight="1" x14ac:dyDescent="0.3">
      <c r="A13" s="153"/>
      <c r="B13" s="116" t="s">
        <v>243</v>
      </c>
      <c r="C13" s="121" t="s">
        <v>244</v>
      </c>
      <c r="D13" s="118">
        <v>3737.3</v>
      </c>
      <c r="E13" s="119">
        <v>2016</v>
      </c>
    </row>
    <row r="14" spans="1:5" ht="20.100000000000001" customHeight="1" x14ac:dyDescent="0.3">
      <c r="A14" s="153"/>
      <c r="B14" s="116" t="s">
        <v>245</v>
      </c>
      <c r="C14" s="121" t="s">
        <v>246</v>
      </c>
      <c r="D14" s="118">
        <v>34815.599999999999</v>
      </c>
      <c r="E14" s="119">
        <v>2016</v>
      </c>
    </row>
    <row r="15" spans="1:5" ht="20.100000000000001" customHeight="1" x14ac:dyDescent="0.3">
      <c r="A15" s="153"/>
      <c r="B15" s="116" t="s">
        <v>247</v>
      </c>
      <c r="C15" s="121" t="s">
        <v>248</v>
      </c>
      <c r="D15" s="118">
        <v>3731.8</v>
      </c>
      <c r="E15" s="119">
        <v>2016</v>
      </c>
    </row>
    <row r="16" spans="1:5" ht="20.100000000000001" customHeight="1" x14ac:dyDescent="0.3">
      <c r="A16" s="153"/>
      <c r="B16" s="116" t="s">
        <v>249</v>
      </c>
      <c r="C16" s="121" t="s">
        <v>250</v>
      </c>
      <c r="D16" s="118">
        <v>1001</v>
      </c>
      <c r="E16" s="119">
        <v>2016</v>
      </c>
    </row>
    <row r="17" spans="1:6" ht="20.100000000000001" customHeight="1" x14ac:dyDescent="0.3">
      <c r="A17" s="153"/>
      <c r="B17" s="116" t="s">
        <v>251</v>
      </c>
      <c r="C17" s="121" t="s">
        <v>252</v>
      </c>
      <c r="D17" s="118">
        <v>2008</v>
      </c>
      <c r="E17" s="119" t="s">
        <v>253</v>
      </c>
    </row>
    <row r="18" spans="1:6" ht="20.100000000000001" customHeight="1" x14ac:dyDescent="0.3">
      <c r="A18" s="153"/>
      <c r="B18" s="116" t="s">
        <v>254</v>
      </c>
      <c r="C18" s="117" t="s">
        <v>255</v>
      </c>
      <c r="D18" s="118">
        <v>2353.1999999999998</v>
      </c>
      <c r="E18" s="119" t="s">
        <v>253</v>
      </c>
    </row>
    <row r="19" spans="1:6" ht="20.100000000000001" customHeight="1" x14ac:dyDescent="0.3">
      <c r="A19" s="153"/>
      <c r="B19" s="116" t="s">
        <v>256</v>
      </c>
      <c r="C19" s="117" t="s">
        <v>257</v>
      </c>
      <c r="D19" s="139">
        <v>618.70000000000005</v>
      </c>
      <c r="E19" s="119" t="s">
        <v>258</v>
      </c>
    </row>
    <row r="20" spans="1:6" ht="20.100000000000001" customHeight="1" x14ac:dyDescent="0.3">
      <c r="A20" s="153"/>
      <c r="B20" s="116" t="s">
        <v>259</v>
      </c>
      <c r="C20" s="117" t="s">
        <v>260</v>
      </c>
      <c r="D20" s="118">
        <v>1579.3</v>
      </c>
      <c r="E20" s="119" t="s">
        <v>258</v>
      </c>
    </row>
    <row r="21" spans="1:6" ht="20.100000000000001" customHeight="1" x14ac:dyDescent="0.3">
      <c r="A21" s="153"/>
      <c r="B21" s="116" t="s">
        <v>261</v>
      </c>
      <c r="C21" s="117" t="s">
        <v>262</v>
      </c>
      <c r="D21" s="118">
        <v>8017.8</v>
      </c>
      <c r="E21" s="119" t="s">
        <v>258</v>
      </c>
    </row>
    <row r="22" spans="1:6" ht="20.100000000000001" customHeight="1" x14ac:dyDescent="0.3">
      <c r="A22" s="153"/>
      <c r="B22" s="116" t="s">
        <v>263</v>
      </c>
      <c r="C22" s="117" t="s">
        <v>264</v>
      </c>
      <c r="D22" s="118">
        <v>2251.5</v>
      </c>
      <c r="E22" s="119" t="s">
        <v>258</v>
      </c>
    </row>
    <row r="23" spans="1:6" ht="20.100000000000001" customHeight="1" x14ac:dyDescent="0.3">
      <c r="A23" s="153"/>
      <c r="B23" s="122" t="s">
        <v>265</v>
      </c>
      <c r="C23" s="123"/>
      <c r="D23" s="135">
        <f>SUM(D3:D22)</f>
        <v>101194.2</v>
      </c>
      <c r="E23" s="124"/>
      <c r="F23" s="125"/>
    </row>
    <row r="24" spans="1:6" ht="20.100000000000001" customHeight="1" x14ac:dyDescent="0.3">
      <c r="A24" s="152" t="s">
        <v>266</v>
      </c>
      <c r="B24" s="116" t="s">
        <v>267</v>
      </c>
      <c r="C24" s="126" t="s">
        <v>268</v>
      </c>
      <c r="D24" s="139">
        <v>364</v>
      </c>
      <c r="E24" s="119">
        <v>2002</v>
      </c>
    </row>
    <row r="25" spans="1:6" ht="20.100000000000001" customHeight="1" x14ac:dyDescent="0.3">
      <c r="A25" s="153"/>
      <c r="B25" s="116" t="s">
        <v>269</v>
      </c>
      <c r="C25" s="127" t="s">
        <v>270</v>
      </c>
      <c r="D25" s="139">
        <v>43.2</v>
      </c>
      <c r="E25" s="119">
        <v>2002</v>
      </c>
    </row>
    <row r="26" spans="1:6" ht="20.100000000000001" customHeight="1" x14ac:dyDescent="0.3">
      <c r="A26" s="153"/>
      <c r="B26" s="116" t="s">
        <v>271</v>
      </c>
      <c r="C26" s="127" t="s">
        <v>272</v>
      </c>
      <c r="D26" s="139">
        <v>127.4</v>
      </c>
      <c r="E26" s="119">
        <v>2002</v>
      </c>
      <c r="F26" s="128"/>
    </row>
    <row r="27" spans="1:6" ht="20.100000000000001" customHeight="1" x14ac:dyDescent="0.3">
      <c r="A27" s="153"/>
      <c r="B27" s="116" t="s">
        <v>273</v>
      </c>
      <c r="C27" s="127" t="s">
        <v>274</v>
      </c>
      <c r="D27" s="139">
        <v>84.9</v>
      </c>
      <c r="E27" s="119">
        <v>2002</v>
      </c>
    </row>
    <row r="28" spans="1:6" ht="20.100000000000001" customHeight="1" x14ac:dyDescent="0.3">
      <c r="A28" s="153"/>
      <c r="B28" s="116" t="s">
        <v>275</v>
      </c>
      <c r="C28" s="126" t="s">
        <v>276</v>
      </c>
      <c r="D28" s="139">
        <v>455.2</v>
      </c>
      <c r="E28" s="119" t="s">
        <v>253</v>
      </c>
    </row>
    <row r="29" spans="1:6" ht="20.100000000000001" customHeight="1" x14ac:dyDescent="0.3">
      <c r="A29" s="153"/>
      <c r="B29" s="122" t="s">
        <v>277</v>
      </c>
      <c r="C29" s="129"/>
      <c r="D29" s="135">
        <f>SUM(D24:D28)</f>
        <v>1074.7</v>
      </c>
      <c r="E29" s="130"/>
    </row>
    <row r="30" spans="1:6" ht="20.100000000000001" customHeight="1" x14ac:dyDescent="0.3">
      <c r="A30" s="152" t="s">
        <v>278</v>
      </c>
      <c r="B30" s="116" t="s">
        <v>251</v>
      </c>
      <c r="C30" s="126" t="s">
        <v>279</v>
      </c>
      <c r="D30" s="118">
        <v>1771</v>
      </c>
      <c r="E30" s="119" t="s">
        <v>253</v>
      </c>
    </row>
    <row r="31" spans="1:6" ht="20.100000000000001" customHeight="1" x14ac:dyDescent="0.3">
      <c r="A31" s="153"/>
      <c r="B31" s="116" t="s">
        <v>254</v>
      </c>
      <c r="C31" s="126" t="s">
        <v>280</v>
      </c>
      <c r="D31" s="118">
        <v>7483.5</v>
      </c>
      <c r="E31" s="119" t="s">
        <v>253</v>
      </c>
    </row>
    <row r="32" spans="1:6" ht="20.100000000000001" customHeight="1" x14ac:dyDescent="0.3">
      <c r="A32" s="153"/>
      <c r="B32" s="116" t="s">
        <v>256</v>
      </c>
      <c r="C32" s="126" t="s">
        <v>281</v>
      </c>
      <c r="D32" s="118">
        <v>4179.8999999999996</v>
      </c>
      <c r="E32" s="119" t="s">
        <v>258</v>
      </c>
    </row>
    <row r="33" spans="1:7" ht="20.100000000000001" customHeight="1" x14ac:dyDescent="0.3">
      <c r="A33" s="153"/>
      <c r="B33" s="116" t="s">
        <v>259</v>
      </c>
      <c r="C33" s="126" t="s">
        <v>282</v>
      </c>
      <c r="D33" s="118">
        <v>4191.7</v>
      </c>
      <c r="E33" s="119" t="s">
        <v>258</v>
      </c>
    </row>
    <row r="34" spans="1:7" ht="20.100000000000001" customHeight="1" x14ac:dyDescent="0.3">
      <c r="A34" s="153"/>
      <c r="B34" s="116" t="s">
        <v>283</v>
      </c>
      <c r="C34" s="126" t="s">
        <v>284</v>
      </c>
      <c r="D34" s="118">
        <v>2003.5</v>
      </c>
      <c r="E34" s="119" t="s">
        <v>285</v>
      </c>
    </row>
    <row r="35" spans="1:7" ht="20.100000000000001" customHeight="1" x14ac:dyDescent="0.3">
      <c r="A35" s="153"/>
      <c r="B35" s="116" t="s">
        <v>286</v>
      </c>
      <c r="C35" s="126" t="s">
        <v>287</v>
      </c>
      <c r="D35" s="118">
        <v>2433.4</v>
      </c>
      <c r="E35" s="119" t="s">
        <v>288</v>
      </c>
      <c r="F35" s="128" t="s">
        <v>289</v>
      </c>
      <c r="G35" s="128" t="s">
        <v>290</v>
      </c>
    </row>
    <row r="36" spans="1:7" ht="20.100000000000001" customHeight="1" x14ac:dyDescent="0.3">
      <c r="A36" s="153"/>
      <c r="B36" s="116" t="s">
        <v>291</v>
      </c>
      <c r="C36" s="126" t="s">
        <v>292</v>
      </c>
      <c r="D36" s="118">
        <v>1765.1</v>
      </c>
      <c r="E36" s="119" t="s">
        <v>288</v>
      </c>
      <c r="F36" s="128" t="s">
        <v>289</v>
      </c>
      <c r="G36" s="128" t="s">
        <v>290</v>
      </c>
    </row>
    <row r="37" spans="1:7" ht="20.100000000000001" customHeight="1" x14ac:dyDescent="0.3">
      <c r="A37" s="153"/>
      <c r="B37" s="116" t="s">
        <v>293</v>
      </c>
      <c r="C37" s="126" t="s">
        <v>294</v>
      </c>
      <c r="D37" s="118">
        <v>858.2</v>
      </c>
      <c r="E37" s="119" t="s">
        <v>288</v>
      </c>
      <c r="F37" s="128" t="s">
        <v>289</v>
      </c>
      <c r="G37" s="128" t="s">
        <v>290</v>
      </c>
    </row>
    <row r="38" spans="1:7" ht="20.100000000000001" customHeight="1" x14ac:dyDescent="0.3">
      <c r="A38" s="153"/>
      <c r="B38" s="122" t="s">
        <v>277</v>
      </c>
      <c r="C38" s="129"/>
      <c r="D38" s="135">
        <f>SUM(D30:D37)</f>
        <v>24686.3</v>
      </c>
      <c r="E38" s="130"/>
    </row>
    <row r="39" spans="1:7" ht="20.100000000000001" customHeight="1" x14ac:dyDescent="0.3">
      <c r="A39" s="154" t="str">
        <f>"합계("&amp;COUNTA(B3:B22,B24:B28,B30:B37)&amp;"개소)"</f>
        <v>합계(33개소)</v>
      </c>
      <c r="B39" s="154"/>
      <c r="C39" s="131"/>
      <c r="D39" s="138">
        <f>D23+D29+D38</f>
        <v>126955.2</v>
      </c>
      <c r="E39" s="132"/>
    </row>
    <row r="40" spans="1:7" ht="20.100000000000001" customHeight="1" x14ac:dyDescent="0.3">
      <c r="A40" s="133"/>
      <c r="B40" s="133"/>
      <c r="C40" s="133"/>
      <c r="D40" s="133"/>
      <c r="E40" s="133"/>
    </row>
    <row r="41" spans="1:7" ht="20.100000000000001" customHeight="1" x14ac:dyDescent="0.3"/>
    <row r="42" spans="1:7" ht="37.5" customHeight="1" x14ac:dyDescent="0.3">
      <c r="D42" s="134"/>
    </row>
    <row r="43" spans="1:7" x14ac:dyDescent="0.3">
      <c r="D43" s="134"/>
    </row>
  </sheetData>
  <mergeCells count="5">
    <mergeCell ref="A1:E1"/>
    <mergeCell ref="A3:A23"/>
    <mergeCell ref="A24:A29"/>
    <mergeCell ref="A30:A38"/>
    <mergeCell ref="A39:B39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도시공원</vt:lpstr>
      <vt:lpstr>시설녹지</vt:lpstr>
      <vt:lpstr>도시공원!Print_Area</vt:lpstr>
      <vt:lpstr>시설녹지!Print_Area</vt:lpstr>
    </vt:vector>
  </TitlesOfParts>
  <Company>도시경관과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2024-01-02T08:22:59Z</cp:lastPrinted>
  <dcterms:created xsi:type="dcterms:W3CDTF">2011-01-26T02:20:52Z</dcterms:created>
  <dcterms:modified xsi:type="dcterms:W3CDTF">2024-09-23T06:54:28Z</dcterms:modified>
</cp:coreProperties>
</file>