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하수팀(구윤수)\13. 하수도 세입징수\2. 하수도 세입 징수현황\2025년\1월\"/>
    </mc:Choice>
  </mc:AlternateContent>
  <bookViews>
    <workbookView xWindow="0" yWindow="0" windowWidth="28800" windowHeight="11400" activeTab="2"/>
  </bookViews>
  <sheets>
    <sheet name="입력" sheetId="20" r:id="rId1"/>
    <sheet name="결과" sheetId="10" r:id="rId2"/>
    <sheet name="군구" sheetId="21" r:id="rId3"/>
  </sheets>
  <definedNames>
    <definedName name="_xlnm._FilterDatabase" localSheetId="2" hidden="1">군구!$A$1:$M$80</definedName>
    <definedName name="_xlnm.Print_Area" localSheetId="2">군구!$A$1:$M$86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0" l="1"/>
  <c r="C3" i="10" l="1"/>
  <c r="K47" i="21" l="1"/>
  <c r="K10" i="21"/>
  <c r="K9" i="21" s="1"/>
  <c r="K8" i="21" s="1"/>
  <c r="K7" i="21" s="1"/>
  <c r="K11" i="21"/>
  <c r="L11" i="21"/>
  <c r="K12" i="21"/>
  <c r="L12" i="21" s="1"/>
  <c r="K13" i="21"/>
  <c r="L13" i="21"/>
  <c r="K14" i="21"/>
  <c r="L14" i="21"/>
  <c r="G15" i="21"/>
  <c r="I15" i="21"/>
  <c r="K15" i="21"/>
  <c r="L15" i="21"/>
  <c r="I16" i="21"/>
  <c r="J16" i="21"/>
  <c r="J15" i="21" s="1"/>
  <c r="I17" i="21"/>
  <c r="K18" i="21"/>
  <c r="K17" i="21" s="1"/>
  <c r="L18" i="21"/>
  <c r="K20" i="21"/>
  <c r="L20" i="21"/>
  <c r="E27" i="21"/>
  <c r="G27" i="21"/>
  <c r="I27" i="21"/>
  <c r="J27" i="21"/>
  <c r="K27" i="21"/>
  <c r="L27" i="21" s="1"/>
  <c r="J28" i="21"/>
  <c r="L28" i="21"/>
  <c r="M28" i="21"/>
  <c r="F29" i="21"/>
  <c r="H29" i="21"/>
  <c r="J29" i="21"/>
  <c r="L29" i="21"/>
  <c r="J30" i="21"/>
  <c r="L30" i="21"/>
  <c r="M30" i="21"/>
  <c r="F31" i="21"/>
  <c r="H31" i="21"/>
  <c r="J31" i="21"/>
  <c r="L31" i="21"/>
  <c r="G32" i="21"/>
  <c r="E33" i="21"/>
  <c r="E32" i="21" s="1"/>
  <c r="G33" i="21"/>
  <c r="I33" i="21"/>
  <c r="I32" i="21" s="1"/>
  <c r="J32" i="21" s="1"/>
  <c r="K33" i="21"/>
  <c r="K32" i="21" s="1"/>
  <c r="L32" i="21" s="1"/>
  <c r="F34" i="21"/>
  <c r="H34" i="21"/>
  <c r="H33" i="21" s="1"/>
  <c r="H32" i="21" s="1"/>
  <c r="J34" i="21"/>
  <c r="L34" i="21"/>
  <c r="I36" i="21"/>
  <c r="J36" i="21"/>
  <c r="I37" i="21"/>
  <c r="J37" i="21" s="1"/>
  <c r="K37" i="21"/>
  <c r="K36" i="21" s="1"/>
  <c r="L36" i="21" s="1"/>
  <c r="L37" i="21"/>
  <c r="F38" i="21"/>
  <c r="H38" i="21"/>
  <c r="H37" i="21" s="1"/>
  <c r="J38" i="21"/>
  <c r="L38" i="21"/>
  <c r="I39" i="21"/>
  <c r="J39" i="21" s="1"/>
  <c r="K39" i="21"/>
  <c r="L39" i="21" s="1"/>
  <c r="F40" i="21"/>
  <c r="F39" i="21" s="1"/>
  <c r="H40" i="21"/>
  <c r="H39" i="21" s="1"/>
  <c r="J40" i="21"/>
  <c r="L40" i="21"/>
  <c r="I42" i="21"/>
  <c r="J42" i="21"/>
  <c r="K42" i="21"/>
  <c r="L42" i="21" s="1"/>
  <c r="F43" i="21"/>
  <c r="F42" i="21" s="1"/>
  <c r="H43" i="21"/>
  <c r="H42" i="21" s="1"/>
  <c r="J43" i="21"/>
  <c r="L43" i="21"/>
  <c r="I44" i="21"/>
  <c r="J44" i="21" s="1"/>
  <c r="K44" i="21"/>
  <c r="L44" i="21"/>
  <c r="F45" i="21"/>
  <c r="F44" i="21" s="1"/>
  <c r="H45" i="21"/>
  <c r="H44" i="21" s="1"/>
  <c r="J45" i="21"/>
  <c r="L45" i="21"/>
  <c r="I47" i="21"/>
  <c r="J47" i="21" s="1"/>
  <c r="J46" i="21" s="1"/>
  <c r="J41" i="21" s="1"/>
  <c r="K46" i="21"/>
  <c r="K41" i="21" s="1"/>
  <c r="I61" i="21"/>
  <c r="J61" i="21"/>
  <c r="K61" i="21"/>
  <c r="L61" i="21" s="1"/>
  <c r="I62" i="21"/>
  <c r="J62" i="21" s="1"/>
  <c r="K62" i="21"/>
  <c r="L62" i="21" s="1"/>
  <c r="M44" i="21" l="1"/>
  <c r="H27" i="21"/>
  <c r="M31" i="21"/>
  <c r="M34" i="21"/>
  <c r="M43" i="21"/>
  <c r="F27" i="21"/>
  <c r="M27" i="21" s="1"/>
  <c r="M45" i="21"/>
  <c r="M40" i="21"/>
  <c r="M42" i="21"/>
  <c r="M38" i="21"/>
  <c r="M29" i="21"/>
  <c r="J60" i="21"/>
  <c r="J55" i="21" s="1"/>
  <c r="I60" i="21"/>
  <c r="I55" i="21" s="1"/>
  <c r="K60" i="21"/>
  <c r="K55" i="21" s="1"/>
  <c r="I46" i="21"/>
  <c r="I41" i="21" s="1"/>
  <c r="M39" i="21"/>
  <c r="L17" i="21"/>
  <c r="L60" i="21"/>
  <c r="L55" i="21" s="1"/>
  <c r="M37" i="21"/>
  <c r="H36" i="21"/>
  <c r="M36" i="21" s="1"/>
  <c r="F33" i="21"/>
  <c r="L33" i="21"/>
  <c r="L47" i="21"/>
  <c r="L46" i="21" s="1"/>
  <c r="L41" i="21" s="1"/>
  <c r="J33" i="21"/>
  <c r="L10" i="21"/>
  <c r="L9" i="21" s="1"/>
  <c r="L8" i="21" s="1"/>
  <c r="L7" i="21" s="1"/>
  <c r="C11" i="10"/>
  <c r="D11" i="10" s="1"/>
  <c r="G11" i="10"/>
  <c r="B11" i="10" l="1"/>
  <c r="E62" i="21" s="1"/>
  <c r="F62" i="21" s="1"/>
  <c r="G62" i="21"/>
  <c r="H62" i="21" s="1"/>
  <c r="M33" i="21"/>
  <c r="F32" i="21"/>
  <c r="M32" i="21" s="1"/>
  <c r="F33" i="10"/>
  <c r="K85" i="21" s="1"/>
  <c r="L85" i="21" s="1"/>
  <c r="F32" i="10"/>
  <c r="K84" i="21" s="1"/>
  <c r="L84" i="21" s="1"/>
  <c r="F31" i="10"/>
  <c r="K83" i="21" s="1"/>
  <c r="L83" i="21" s="1"/>
  <c r="F30" i="10"/>
  <c r="K82" i="21" s="1"/>
  <c r="L82" i="21" s="1"/>
  <c r="F29" i="10"/>
  <c r="K81" i="21" s="1"/>
  <c r="L81" i="21" s="1"/>
  <c r="F28" i="10"/>
  <c r="K80" i="21" s="1"/>
  <c r="L80" i="21" s="1"/>
  <c r="F27" i="10"/>
  <c r="K79" i="21" s="1"/>
  <c r="L79" i="21" s="1"/>
  <c r="F26" i="10"/>
  <c r="K78" i="21" s="1"/>
  <c r="L78" i="21" s="1"/>
  <c r="F25" i="10"/>
  <c r="K77" i="21" s="1"/>
  <c r="L77" i="21" s="1"/>
  <c r="F24" i="10"/>
  <c r="K76" i="21" s="1"/>
  <c r="L76" i="21" s="1"/>
  <c r="F23" i="10"/>
  <c r="K75" i="21" s="1"/>
  <c r="L75" i="21" s="1"/>
  <c r="F22" i="10"/>
  <c r="K74" i="21" s="1"/>
  <c r="L74" i="21" s="1"/>
  <c r="F21" i="10"/>
  <c r="K73" i="21" s="1"/>
  <c r="L73" i="21" s="1"/>
  <c r="F20" i="10"/>
  <c r="K72" i="21" s="1"/>
  <c r="L72" i="21" s="1"/>
  <c r="F19" i="10"/>
  <c r="K71" i="21" s="1"/>
  <c r="L71" i="21" s="1"/>
  <c r="F18" i="10"/>
  <c r="K70" i="21" s="1"/>
  <c r="L70" i="21" s="1"/>
  <c r="F17" i="10"/>
  <c r="K69" i="21" s="1"/>
  <c r="L69" i="21" s="1"/>
  <c r="F16" i="10"/>
  <c r="K68" i="21" s="1"/>
  <c r="L68" i="21" s="1"/>
  <c r="F15" i="10"/>
  <c r="K67" i="21" s="1"/>
  <c r="L67" i="21" s="1"/>
  <c r="F14" i="10"/>
  <c r="K66" i="21" s="1"/>
  <c r="L66" i="21" s="1"/>
  <c r="F13" i="10"/>
  <c r="K65" i="21" s="1"/>
  <c r="L65" i="21" s="1"/>
  <c r="F12" i="10"/>
  <c r="K64" i="21" s="1"/>
  <c r="E33" i="10"/>
  <c r="I85" i="21" s="1"/>
  <c r="J85" i="21" s="1"/>
  <c r="E32" i="10"/>
  <c r="I84" i="21" s="1"/>
  <c r="J84" i="21" s="1"/>
  <c r="E31" i="10"/>
  <c r="I83" i="21" s="1"/>
  <c r="J83" i="21" s="1"/>
  <c r="E30" i="10"/>
  <c r="I82" i="21" s="1"/>
  <c r="J82" i="21" s="1"/>
  <c r="E29" i="10"/>
  <c r="I81" i="21" s="1"/>
  <c r="J81" i="21" s="1"/>
  <c r="E28" i="10"/>
  <c r="I80" i="21" s="1"/>
  <c r="J80" i="21" s="1"/>
  <c r="E27" i="10"/>
  <c r="I79" i="21" s="1"/>
  <c r="J79" i="21" s="1"/>
  <c r="E26" i="10"/>
  <c r="I78" i="21" s="1"/>
  <c r="J78" i="21" s="1"/>
  <c r="E25" i="10"/>
  <c r="I77" i="21" s="1"/>
  <c r="J77" i="21" s="1"/>
  <c r="E24" i="10"/>
  <c r="I76" i="21" s="1"/>
  <c r="J76" i="21" s="1"/>
  <c r="E23" i="10"/>
  <c r="I75" i="21" s="1"/>
  <c r="J75" i="21" s="1"/>
  <c r="E22" i="10"/>
  <c r="I74" i="21" s="1"/>
  <c r="J74" i="21" s="1"/>
  <c r="E21" i="10"/>
  <c r="I73" i="21" s="1"/>
  <c r="J73" i="21" s="1"/>
  <c r="E20" i="10"/>
  <c r="I72" i="21" s="1"/>
  <c r="J72" i="21" s="1"/>
  <c r="E19" i="10"/>
  <c r="I71" i="21" s="1"/>
  <c r="J71" i="21" s="1"/>
  <c r="E18" i="10"/>
  <c r="I70" i="21" s="1"/>
  <c r="J70" i="21" s="1"/>
  <c r="E17" i="10"/>
  <c r="I69" i="21" s="1"/>
  <c r="J69" i="21" s="1"/>
  <c r="E16" i="10"/>
  <c r="E15" i="10"/>
  <c r="E14" i="10"/>
  <c r="E13" i="10"/>
  <c r="E12" i="10"/>
  <c r="E7" i="10"/>
  <c r="I14" i="21" s="1"/>
  <c r="J14" i="21" s="1"/>
  <c r="E6" i="10"/>
  <c r="I13" i="21" s="1"/>
  <c r="J13" i="21" s="1"/>
  <c r="E5" i="10"/>
  <c r="I12" i="21" s="1"/>
  <c r="J12" i="21" s="1"/>
  <c r="E4" i="10"/>
  <c r="I11" i="21" s="1"/>
  <c r="J11" i="21" s="1"/>
  <c r="E3" i="10"/>
  <c r="I10" i="21" s="1"/>
  <c r="C33" i="10"/>
  <c r="D33" i="10" s="1"/>
  <c r="G85" i="21" s="1"/>
  <c r="C32" i="10"/>
  <c r="C31" i="10"/>
  <c r="D31" i="10" s="1"/>
  <c r="G83" i="21" s="1"/>
  <c r="C30" i="10"/>
  <c r="C29" i="10"/>
  <c r="C28" i="10"/>
  <c r="C27" i="10"/>
  <c r="C26" i="10"/>
  <c r="C25" i="10"/>
  <c r="D25" i="10" s="1"/>
  <c r="C24" i="10"/>
  <c r="C23" i="10"/>
  <c r="D23" i="10" s="1"/>
  <c r="G75" i="21" s="1"/>
  <c r="C22" i="10"/>
  <c r="C21" i="10"/>
  <c r="C20" i="10"/>
  <c r="C19" i="10"/>
  <c r="C18" i="10"/>
  <c r="C17" i="10"/>
  <c r="D17" i="10" s="1"/>
  <c r="C16" i="10"/>
  <c r="C15" i="10"/>
  <c r="D15" i="10" s="1"/>
  <c r="C14" i="10"/>
  <c r="C13" i="10"/>
  <c r="C12" i="10"/>
  <c r="C10" i="10"/>
  <c r="D10" i="10" s="1"/>
  <c r="C9" i="10"/>
  <c r="D9" i="10" s="1"/>
  <c r="C7" i="10"/>
  <c r="D7" i="10" s="1"/>
  <c r="G14" i="21" s="1"/>
  <c r="C6" i="10"/>
  <c r="D6" i="10" s="1"/>
  <c r="G13" i="21" s="1"/>
  <c r="C5" i="10"/>
  <c r="C4" i="10"/>
  <c r="G33" i="10"/>
  <c r="M85" i="21" s="1"/>
  <c r="G32" i="10"/>
  <c r="M84" i="21" s="1"/>
  <c r="G31" i="10"/>
  <c r="M83" i="21" s="1"/>
  <c r="G30" i="10"/>
  <c r="M82" i="21" s="1"/>
  <c r="G29" i="10"/>
  <c r="M81" i="21" s="1"/>
  <c r="G28" i="10"/>
  <c r="M80" i="21" s="1"/>
  <c r="G27" i="10"/>
  <c r="M79" i="21" s="1"/>
  <c r="G26" i="10"/>
  <c r="M78" i="21" s="1"/>
  <c r="G25" i="10"/>
  <c r="M77" i="21" s="1"/>
  <c r="G24" i="10"/>
  <c r="M76" i="21" s="1"/>
  <c r="G23" i="10"/>
  <c r="M75" i="21" s="1"/>
  <c r="G22" i="10"/>
  <c r="M74" i="21" s="1"/>
  <c r="G21" i="10"/>
  <c r="M73" i="21" s="1"/>
  <c r="G20" i="10"/>
  <c r="M72" i="21" s="1"/>
  <c r="G19" i="10"/>
  <c r="M71" i="21" s="1"/>
  <c r="G18" i="10"/>
  <c r="M70" i="21" s="1"/>
  <c r="G17" i="10"/>
  <c r="M69" i="21" s="1"/>
  <c r="G16" i="10"/>
  <c r="M68" i="21" s="1"/>
  <c r="G15" i="10"/>
  <c r="M67" i="21" s="1"/>
  <c r="G14" i="10"/>
  <c r="M66" i="21" s="1"/>
  <c r="G13" i="10"/>
  <c r="M65" i="21" s="1"/>
  <c r="G12" i="10"/>
  <c r="M64" i="21" s="1"/>
  <c r="G10" i="10"/>
  <c r="G9" i="10"/>
  <c r="G7" i="10"/>
  <c r="M14" i="21" s="1"/>
  <c r="G6" i="10"/>
  <c r="M13" i="21" s="1"/>
  <c r="G5" i="10"/>
  <c r="M12" i="21" s="1"/>
  <c r="G4" i="10"/>
  <c r="M11" i="21" s="1"/>
  <c r="G3" i="10"/>
  <c r="M10" i="21" s="1"/>
  <c r="D3" i="10" l="1"/>
  <c r="G10" i="21" s="1"/>
  <c r="F10" i="21" s="1"/>
  <c r="E10" i="21" s="1"/>
  <c r="D13" i="10"/>
  <c r="B13" i="10" s="1"/>
  <c r="I64" i="21"/>
  <c r="I18" i="21"/>
  <c r="I66" i="21"/>
  <c r="J66" i="21" s="1"/>
  <c r="I20" i="21"/>
  <c r="D21" i="10"/>
  <c r="G73" i="21" s="1"/>
  <c r="D29" i="10"/>
  <c r="G81" i="21" s="1"/>
  <c r="J10" i="21"/>
  <c r="J9" i="21" s="1"/>
  <c r="J8" i="21" s="1"/>
  <c r="J7" i="21" s="1"/>
  <c r="I9" i="21"/>
  <c r="I8" i="21" s="1"/>
  <c r="I7" i="21" s="1"/>
  <c r="I21" i="21"/>
  <c r="J21" i="21" s="1"/>
  <c r="J20" i="21" s="1"/>
  <c r="I67" i="21"/>
  <c r="J67" i="21" s="1"/>
  <c r="G19" i="21"/>
  <c r="H19" i="21" s="1"/>
  <c r="H18" i="21" s="1"/>
  <c r="D14" i="10"/>
  <c r="B14" i="10" s="1"/>
  <c r="D22" i="10"/>
  <c r="G74" i="21" s="1"/>
  <c r="D30" i="10"/>
  <c r="G82" i="21" s="1"/>
  <c r="I22" i="21"/>
  <c r="I68" i="21"/>
  <c r="J68" i="21" s="1"/>
  <c r="G16" i="21"/>
  <c r="H16" i="21" s="1"/>
  <c r="H15" i="21" s="1"/>
  <c r="G17" i="21"/>
  <c r="G61" i="21"/>
  <c r="I19" i="21"/>
  <c r="J19" i="21" s="1"/>
  <c r="J18" i="21" s="1"/>
  <c r="I65" i="21"/>
  <c r="J65" i="21" s="1"/>
  <c r="G67" i="21"/>
  <c r="G21" i="21"/>
  <c r="H21" i="21" s="1"/>
  <c r="H75" i="21"/>
  <c r="F75" i="21"/>
  <c r="E75" i="21" s="1"/>
  <c r="H83" i="21"/>
  <c r="F83" i="21"/>
  <c r="E83" i="21" s="1"/>
  <c r="M63" i="21"/>
  <c r="M54" i="21" s="1"/>
  <c r="M9" i="21"/>
  <c r="M8" i="21" s="1"/>
  <c r="H13" i="21"/>
  <c r="F13" i="21"/>
  <c r="E13" i="21" s="1"/>
  <c r="K63" i="21"/>
  <c r="K54" i="21" s="1"/>
  <c r="K53" i="21" s="1"/>
  <c r="K52" i="21" s="1"/>
  <c r="K35" i="21" s="1"/>
  <c r="K6" i="21" s="1"/>
  <c r="L64" i="21"/>
  <c r="L63" i="21" s="1"/>
  <c r="L54" i="21" s="1"/>
  <c r="L53" i="21" s="1"/>
  <c r="L52" i="21" s="1"/>
  <c r="L35" i="21" s="1"/>
  <c r="L6" i="21" s="1"/>
  <c r="H14" i="21"/>
  <c r="F14" i="21"/>
  <c r="E14" i="21" s="1"/>
  <c r="B17" i="10"/>
  <c r="G69" i="21"/>
  <c r="B25" i="10"/>
  <c r="G77" i="21"/>
  <c r="H85" i="21"/>
  <c r="F85" i="21"/>
  <c r="E85" i="21" s="1"/>
  <c r="M62" i="21"/>
  <c r="B30" i="10"/>
  <c r="B33" i="10"/>
  <c r="D16" i="10"/>
  <c r="D24" i="10"/>
  <c r="D32" i="10"/>
  <c r="G84" i="21" s="1"/>
  <c r="B7" i="10"/>
  <c r="B6" i="10"/>
  <c r="B15" i="10"/>
  <c r="D18" i="10"/>
  <c r="D26" i="10"/>
  <c r="D5" i="10"/>
  <c r="G12" i="21" s="1"/>
  <c r="D19" i="10"/>
  <c r="G71" i="21" s="1"/>
  <c r="D27" i="10"/>
  <c r="G79" i="21" s="1"/>
  <c r="D12" i="10"/>
  <c r="D20" i="10"/>
  <c r="D28" i="10"/>
  <c r="G80" i="21" s="1"/>
  <c r="B32" i="10"/>
  <c r="D4" i="10"/>
  <c r="G11" i="21" s="1"/>
  <c r="B31" i="10"/>
  <c r="B23" i="10"/>
  <c r="B9" i="10"/>
  <c r="B10" i="10"/>
  <c r="E61" i="21" s="1"/>
  <c r="G65" i="21" l="1"/>
  <c r="B29" i="10"/>
  <c r="B3" i="10"/>
  <c r="H10" i="21"/>
  <c r="B21" i="10"/>
  <c r="J17" i="21"/>
  <c r="G9" i="21"/>
  <c r="G8" i="21" s="1"/>
  <c r="G7" i="21" s="1"/>
  <c r="B22" i="10"/>
  <c r="B19" i="10"/>
  <c r="B27" i="10"/>
  <c r="G60" i="21"/>
  <c r="G55" i="21" s="1"/>
  <c r="H61" i="21"/>
  <c r="H60" i="21" s="1"/>
  <c r="H55" i="21" s="1"/>
  <c r="H80" i="21"/>
  <c r="F80" i="21"/>
  <c r="E80" i="21" s="1"/>
  <c r="G22" i="21"/>
  <c r="H22" i="21" s="1"/>
  <c r="H20" i="21" s="1"/>
  <c r="H17" i="21" s="1"/>
  <c r="G68" i="21"/>
  <c r="B20" i="10"/>
  <c r="G72" i="21"/>
  <c r="F65" i="21"/>
  <c r="E65" i="21" s="1"/>
  <c r="H65" i="21"/>
  <c r="H81" i="21"/>
  <c r="F81" i="21"/>
  <c r="E81" i="21" s="1"/>
  <c r="B28" i="10"/>
  <c r="G18" i="21"/>
  <c r="G64" i="21"/>
  <c r="H77" i="21"/>
  <c r="F77" i="21"/>
  <c r="E77" i="21" s="1"/>
  <c r="G46" i="21"/>
  <c r="G41" i="21" s="1"/>
  <c r="H47" i="21"/>
  <c r="H46" i="21" s="1"/>
  <c r="H41" i="21" s="1"/>
  <c r="F73" i="21"/>
  <c r="E73" i="21" s="1"/>
  <c r="H73" i="21"/>
  <c r="H79" i="21"/>
  <c r="F79" i="21"/>
  <c r="E79" i="21" s="1"/>
  <c r="B16" i="10"/>
  <c r="F71" i="21"/>
  <c r="E71" i="21" s="1"/>
  <c r="H71" i="21"/>
  <c r="H69" i="21"/>
  <c r="F69" i="21"/>
  <c r="E69" i="21" s="1"/>
  <c r="F67" i="21"/>
  <c r="E67" i="21" s="1"/>
  <c r="H67" i="21"/>
  <c r="B18" i="10"/>
  <c r="G70" i="21"/>
  <c r="B24" i="10"/>
  <c r="G76" i="21"/>
  <c r="G66" i="21"/>
  <c r="G20" i="21"/>
  <c r="E60" i="21"/>
  <c r="E55" i="21" s="1"/>
  <c r="F61" i="21"/>
  <c r="H12" i="21"/>
  <c r="F12" i="21"/>
  <c r="E12" i="21" s="1"/>
  <c r="H82" i="21"/>
  <c r="F82" i="21"/>
  <c r="E82" i="21" s="1"/>
  <c r="E46" i="21"/>
  <c r="E41" i="21" s="1"/>
  <c r="F47" i="21"/>
  <c r="H11" i="21"/>
  <c r="F11" i="21"/>
  <c r="E11" i="21" s="1"/>
  <c r="B26" i="10"/>
  <c r="G78" i="21"/>
  <c r="H84" i="21"/>
  <c r="F84" i="21"/>
  <c r="E84" i="21" s="1"/>
  <c r="H74" i="21"/>
  <c r="F74" i="21"/>
  <c r="E74" i="21" s="1"/>
  <c r="I63" i="21"/>
  <c r="I54" i="21" s="1"/>
  <c r="I53" i="21" s="1"/>
  <c r="I52" i="21" s="1"/>
  <c r="I35" i="21" s="1"/>
  <c r="I6" i="21" s="1"/>
  <c r="J64" i="21"/>
  <c r="B4" i="10"/>
  <c r="B12" i="10"/>
  <c r="B5" i="10"/>
  <c r="E9" i="21" l="1"/>
  <c r="E8" i="21" s="1"/>
  <c r="E7" i="21" s="1"/>
  <c r="H9" i="21"/>
  <c r="H8" i="21" s="1"/>
  <c r="H7" i="21" s="1"/>
  <c r="H76" i="21"/>
  <c r="F76" i="21"/>
  <c r="E76" i="21" s="1"/>
  <c r="H68" i="21"/>
  <c r="F68" i="21"/>
  <c r="E68" i="21" s="1"/>
  <c r="F78" i="21"/>
  <c r="E78" i="21" s="1"/>
  <c r="H78" i="21"/>
  <c r="F70" i="21"/>
  <c r="E70" i="21" s="1"/>
  <c r="H70" i="21"/>
  <c r="J63" i="21"/>
  <c r="J54" i="21" s="1"/>
  <c r="J53" i="21" s="1"/>
  <c r="J52" i="21" s="1"/>
  <c r="J35" i="21" s="1"/>
  <c r="J6" i="21" s="1"/>
  <c r="H72" i="21"/>
  <c r="F72" i="21"/>
  <c r="E72" i="21" s="1"/>
  <c r="M61" i="21"/>
  <c r="F60" i="21"/>
  <c r="H64" i="21"/>
  <c r="F64" i="21"/>
  <c r="G63" i="21"/>
  <c r="G54" i="21" s="1"/>
  <c r="G53" i="21" s="1"/>
  <c r="G52" i="21" s="1"/>
  <c r="G35" i="21" s="1"/>
  <c r="G6" i="21" s="1"/>
  <c r="F46" i="21"/>
  <c r="M47" i="21"/>
  <c r="H66" i="21"/>
  <c r="F66" i="21"/>
  <c r="E66" i="21" s="1"/>
  <c r="E64" i="21" l="1"/>
  <c r="E63" i="21" s="1"/>
  <c r="E54" i="21" s="1"/>
  <c r="E53" i="21" s="1"/>
  <c r="E52" i="21" s="1"/>
  <c r="E35" i="21" s="1"/>
  <c r="E6" i="21" s="1"/>
  <c r="F63" i="21"/>
  <c r="F54" i="21" s="1"/>
  <c r="F41" i="21"/>
  <c r="M46" i="21"/>
  <c r="H63" i="21"/>
  <c r="H54" i="21" s="1"/>
  <c r="H53" i="21" s="1"/>
  <c r="H52" i="21" s="1"/>
  <c r="H35" i="21" s="1"/>
  <c r="H6" i="21" s="1"/>
  <c r="M60" i="21"/>
  <c r="M55" i="21" s="1"/>
  <c r="M53" i="21" s="1"/>
  <c r="F55" i="21"/>
  <c r="F53" i="21" l="1"/>
  <c r="F52" i="21" s="1"/>
  <c r="M52" i="21" s="1"/>
  <c r="M41" i="21"/>
  <c r="F35" i="21" l="1"/>
  <c r="M35" i="21" s="1"/>
  <c r="F9" i="21"/>
  <c r="F8" i="21" s="1"/>
  <c r="F7" i="21" s="1"/>
  <c r="M7" i="21"/>
  <c r="M6" i="21" l="1"/>
  <c r="F6" i="21"/>
  <c r="M21" i="21" l="1"/>
  <c r="M16" i="21"/>
  <c r="E20" i="21"/>
  <c r="F20" i="21"/>
  <c r="M20" i="21"/>
  <c r="E15" i="21"/>
  <c r="F15" i="21"/>
  <c r="M15" i="21"/>
  <c r="E21" i="21"/>
  <c r="F21" i="21"/>
  <c r="M22" i="21"/>
  <c r="M18" i="21"/>
  <c r="E18" i="21"/>
  <c r="M19" i="21"/>
  <c r="M17" i="21"/>
  <c r="F18" i="21"/>
  <c r="F17" i="21"/>
  <c r="E17" i="21"/>
  <c r="E19" i="21"/>
  <c r="F19" i="21"/>
  <c r="E16" i="21"/>
  <c r="F16" i="21"/>
  <c r="E22" i="21"/>
  <c r="F22" i="21"/>
</calcChain>
</file>

<file path=xl/comments1.xml><?xml version="1.0" encoding="utf-8"?>
<comments xmlns="http://schemas.openxmlformats.org/spreadsheetml/2006/main">
  <authors>
    <author>Administrator</author>
  </authors>
  <commentList>
    <comment ref="D12" authorId="0" shapeId="0">
      <text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월분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<sst xmlns="http://schemas.openxmlformats.org/spreadsheetml/2006/main" count="264" uniqueCount="171">
  <si>
    <t>징수결정액</t>
    <phoneticPr fontId="2" type="noConversion"/>
  </si>
  <si>
    <t>환급액</t>
    <phoneticPr fontId="2" type="noConversion"/>
  </si>
  <si>
    <t>결손액</t>
    <phoneticPr fontId="2" type="noConversion"/>
  </si>
  <si>
    <t>미수납액</t>
    <phoneticPr fontId="2" type="noConversion"/>
  </si>
  <si>
    <t>가정용</t>
    <phoneticPr fontId="2" type="noConversion"/>
  </si>
  <si>
    <t>업무용</t>
    <phoneticPr fontId="2" type="noConversion"/>
  </si>
  <si>
    <t>영업용</t>
    <phoneticPr fontId="2" type="noConversion"/>
  </si>
  <si>
    <t>욕탕용</t>
    <phoneticPr fontId="2" type="noConversion"/>
  </si>
  <si>
    <t>산업용</t>
    <phoneticPr fontId="2" type="noConversion"/>
  </si>
  <si>
    <t>총수납액</t>
    <phoneticPr fontId="2" type="noConversion"/>
  </si>
  <si>
    <t>실수납액</t>
    <phoneticPr fontId="2" type="noConversion"/>
  </si>
  <si>
    <t>가정용</t>
  </si>
  <si>
    <t>업무용</t>
  </si>
  <si>
    <t>영업용</t>
  </si>
  <si>
    <t>욕탕용</t>
  </si>
  <si>
    <t>산업용</t>
  </si>
  <si>
    <t>1. 미수납액</t>
    <phoneticPr fontId="2" type="noConversion"/>
  </si>
  <si>
    <t>2. 정기분 (납기내) 수납</t>
    <phoneticPr fontId="2" type="noConversion"/>
  </si>
  <si>
    <t>3. 정기분 (납기후)
수납</t>
    <phoneticPr fontId="2" type="noConversion"/>
  </si>
  <si>
    <t>4. 정기분 (체납)
수납</t>
    <phoneticPr fontId="2" type="noConversion"/>
  </si>
  <si>
    <t xml:space="preserve">  </t>
    <phoneticPr fontId="2" type="noConversion"/>
  </si>
  <si>
    <t xml:space="preserve">    예시) 아래 사진을 기준, 2020년 셀에 3,460원 입력</t>
    <phoneticPr fontId="2" type="noConversion"/>
  </si>
  <si>
    <t>5. 수시분</t>
    <phoneticPr fontId="2" type="noConversion"/>
  </si>
  <si>
    <t>5. "하수도 수시분 사용료 조정 및 수납 미수 내역서" 파일 내 업종별 납부액 입력</t>
    <phoneticPr fontId="2" type="noConversion"/>
  </si>
  <si>
    <t>6. 과오납금</t>
    <phoneticPr fontId="2" type="noConversion"/>
  </si>
  <si>
    <t>7. 결손내역</t>
    <phoneticPr fontId="2" type="noConversion"/>
  </si>
  <si>
    <t>7. "x월 하수도 결손내역" 파일 내 부과년도별 결손금액 입력</t>
    <phoneticPr fontId="2" type="noConversion"/>
  </si>
  <si>
    <t xml:space="preserve">    예시) 아래 사진 기준, 118,630원을 2022년 셀에 입력(같은 년도에 여러 건이 있을 경우 합계액을 입력)</t>
    <phoneticPr fontId="2" type="noConversion"/>
  </si>
  <si>
    <r>
      <t>6. "과오납금 환부내역" 파일 내 환부및정산금액 입력</t>
    </r>
    <r>
      <rPr>
        <b/>
        <sz val="14"/>
        <color rgb="FF0070C0"/>
        <rFont val="맑은 고딕"/>
        <family val="3"/>
        <charset val="129"/>
        <scheme val="minor"/>
      </rPr>
      <t>(고지년도, 업종 구분 필수)</t>
    </r>
    <phoneticPr fontId="2" type="noConversion"/>
  </si>
  <si>
    <t xml:space="preserve">    예시) 아래 사진 기준, 가정용에 97,440원, 업무용에 6,960원 입력</t>
    <phoneticPr fontId="2" type="noConversion"/>
  </si>
  <si>
    <t>당년도원인자부담금</t>
    <phoneticPr fontId="2" type="noConversion"/>
  </si>
  <si>
    <t>당년도 원인자</t>
    <phoneticPr fontId="2" type="noConversion"/>
  </si>
  <si>
    <t>8~9. 원인자부담금은 해당 월 징수결정액, 수납액을 입력</t>
    <phoneticPr fontId="2" type="noConversion"/>
  </si>
  <si>
    <t>4. "3. 정기분 (체납) 년도별 업종별 납입집계" 파일 내 연두색 셀의 연도를 확인하여 당년도, 과년도 구분하여 입력 (당년도의 경우 업종별로 입력)</t>
    <phoneticPr fontId="2" type="noConversion"/>
  </si>
  <si>
    <t xml:space="preserve">    예시) 당년도가 2023년이라고 가정할 경우, 왼쪽 표 욕탕용 셀에 7,050원 입력</t>
    <phoneticPr fontId="2" type="noConversion"/>
  </si>
  <si>
    <t xml:space="preserve">    예시) 아래 사진 기준, 57,480원을 "2023년-영업용" 셀에 입력(2023년이 과년도일 경우 업종 구분없이 값만 입력 / 같은 업종 및 고지년도의 환부액이 여러건일 경우 합계액 입력)</t>
    <phoneticPr fontId="2" type="noConversion"/>
  </si>
  <si>
    <r>
      <t xml:space="preserve">(환급금은 당년도 환금액만 결과 시트에 직접 입력, </t>
    </r>
    <r>
      <rPr>
        <b/>
        <sz val="18"/>
        <color rgb="FFFF0000"/>
        <rFont val="맑은 고딕"/>
        <family val="3"/>
        <charset val="129"/>
        <scheme val="minor"/>
      </rPr>
      <t>과년도 환급금은 입력하지 않음</t>
    </r>
    <r>
      <rPr>
        <sz val="14"/>
        <color theme="1"/>
        <rFont val="맑은 고딕"/>
        <family val="3"/>
        <charset val="129"/>
        <scheme val="minor"/>
      </rPr>
      <t>)</t>
    </r>
    <phoneticPr fontId="2" type="noConversion"/>
  </si>
  <si>
    <t>&lt; 작성방법 &gt;</t>
    <phoneticPr fontId="2" type="noConversion"/>
  </si>
  <si>
    <t>세  입  징  수  액  계  산  서</t>
    <phoneticPr fontId="12" type="noConversion"/>
  </si>
  <si>
    <t>(단위 : 원)</t>
  </si>
  <si>
    <t>전월분 세입징수계산서</t>
  </si>
  <si>
    <t>과         목</t>
    <phoneticPr fontId="12" type="noConversion"/>
  </si>
  <si>
    <t>징 수 결 정 액</t>
  </si>
  <si>
    <t>수    납    액</t>
  </si>
  <si>
    <t>환   부   액</t>
  </si>
  <si>
    <t>불 납 결 손 액</t>
  </si>
  <si>
    <t>미 수 납 액</t>
  </si>
  <si>
    <t>징수액</t>
    <phoneticPr fontId="12" type="noConversion"/>
  </si>
  <si>
    <t>수납액</t>
    <phoneticPr fontId="12" type="noConversion"/>
  </si>
  <si>
    <t>환부액</t>
    <phoneticPr fontId="12" type="noConversion"/>
  </si>
  <si>
    <t>불납결손액</t>
    <phoneticPr fontId="12" type="noConversion"/>
  </si>
  <si>
    <t>본  기
(월) 분</t>
    <phoneticPr fontId="12" type="noConversion"/>
  </si>
  <si>
    <t>본기(월)까지
누        계</t>
    <phoneticPr fontId="12" type="noConversion"/>
  </si>
  <si>
    <t>본기(월)까지</t>
  </si>
  <si>
    <t xml:space="preserve">    과                목</t>
  </si>
  <si>
    <t>본기(월)까지의</t>
  </si>
  <si>
    <t>과오납금</t>
    <phoneticPr fontId="12" type="noConversion"/>
  </si>
  <si>
    <t>불납결손</t>
    <phoneticPr fontId="12" type="noConversion"/>
  </si>
  <si>
    <t>누      계</t>
  </si>
  <si>
    <t>누         계</t>
  </si>
  <si>
    <t>세    입    합    계</t>
    <phoneticPr fontId="12" type="noConversion"/>
  </si>
  <si>
    <t xml:space="preserve">    세    입    합    계</t>
  </si>
  <si>
    <t>600 하수도 사업수익</t>
    <phoneticPr fontId="12" type="noConversion"/>
  </si>
  <si>
    <t>600 하 수 도 사 업 수 익</t>
  </si>
  <si>
    <t>610 영  업  수  익</t>
    <phoneticPr fontId="12" type="noConversion"/>
  </si>
  <si>
    <t>610 영   업    수   익</t>
  </si>
  <si>
    <t>611 사 용 료 수 입</t>
    <phoneticPr fontId="12" type="noConversion"/>
  </si>
  <si>
    <t>611 사 용 료  수 입</t>
  </si>
  <si>
    <t>02 가정용하수도사용료</t>
    <phoneticPr fontId="12" type="noConversion"/>
  </si>
  <si>
    <t>611-1  가  정  용</t>
    <phoneticPr fontId="12" type="noConversion"/>
  </si>
  <si>
    <t>04 공공용하수도사용료</t>
    <phoneticPr fontId="12" type="noConversion"/>
  </si>
  <si>
    <t>611-2  업  무  용</t>
    <phoneticPr fontId="12" type="noConversion"/>
  </si>
  <si>
    <t>06 일반용하수도사용료</t>
    <phoneticPr fontId="12" type="noConversion"/>
  </si>
  <si>
    <t>611-3  영  업  용</t>
    <phoneticPr fontId="12" type="noConversion"/>
  </si>
  <si>
    <t>08 대중탕용하수도사용료</t>
    <phoneticPr fontId="12" type="noConversion"/>
  </si>
  <si>
    <t>611-4  욕 탕 1 종</t>
    <phoneticPr fontId="12" type="noConversion"/>
  </si>
  <si>
    <t>10 산업및공업용하수도사용료</t>
    <phoneticPr fontId="12" type="noConversion"/>
  </si>
  <si>
    <t>611-6  산  업  용</t>
    <phoneticPr fontId="12" type="noConversion"/>
  </si>
  <si>
    <t>661 기타영업수익</t>
    <phoneticPr fontId="12" type="noConversion"/>
  </si>
  <si>
    <t>614 기타영업수익</t>
  </si>
  <si>
    <t>661-09 기타수수료수입</t>
    <phoneticPr fontId="12" type="noConversion"/>
  </si>
  <si>
    <t>614-1 기타영업수익</t>
  </si>
  <si>
    <t>620 영  업  외  수  익</t>
  </si>
  <si>
    <t>621 수입이자 및 배당금</t>
  </si>
  <si>
    <t xml:space="preserve">621-1예금이자   </t>
  </si>
  <si>
    <t>622 타회계부담금</t>
  </si>
  <si>
    <t>622-1 일반회계부담금</t>
  </si>
  <si>
    <t>622-2 타특별회계부담금</t>
  </si>
  <si>
    <t>본기(월)까지
누      계</t>
    <phoneticPr fontId="12" type="noConversion"/>
  </si>
  <si>
    <t>679 기타영업외수익</t>
    <phoneticPr fontId="12" type="noConversion"/>
  </si>
  <si>
    <t>623 기타영업외수익</t>
  </si>
  <si>
    <t>679-1 기타임대수익</t>
    <phoneticPr fontId="12" type="noConversion"/>
  </si>
  <si>
    <t>623-1 기본재산임대수입</t>
  </si>
  <si>
    <t>679-3 불용품매각수입</t>
    <phoneticPr fontId="12" type="noConversion"/>
  </si>
  <si>
    <t>623-2 불용품매각수입</t>
  </si>
  <si>
    <t>679-4 변상금및위약금</t>
    <phoneticPr fontId="12" type="noConversion"/>
  </si>
  <si>
    <t>623-3 변상금 및 위약금</t>
  </si>
  <si>
    <t>679-4 기타영업외수익</t>
    <phoneticPr fontId="12" type="noConversion"/>
  </si>
  <si>
    <t>623-4 잡수익</t>
  </si>
  <si>
    <t>630 특별이익</t>
  </si>
  <si>
    <t>681전기손익수정이익</t>
    <phoneticPr fontId="12" type="noConversion"/>
  </si>
  <si>
    <t>633 기타특별이익</t>
    <phoneticPr fontId="12" type="noConversion"/>
  </si>
  <si>
    <t>681-1전기손익수정이익</t>
    <phoneticPr fontId="12" type="noConversion"/>
  </si>
  <si>
    <t>633-1 기타특별이익</t>
    <phoneticPr fontId="12" type="noConversion"/>
  </si>
  <si>
    <t>100 자본적수입</t>
  </si>
  <si>
    <t>220 고정부채수입</t>
  </si>
  <si>
    <t>223 지역개발기금</t>
    <phoneticPr fontId="12" type="noConversion"/>
  </si>
  <si>
    <t>222 지역개발기금</t>
  </si>
  <si>
    <t>223-1시·도융자금수입</t>
    <phoneticPr fontId="12" type="noConversion"/>
  </si>
  <si>
    <t>222-1 차입금</t>
  </si>
  <si>
    <t>153 금융기관차입금수입</t>
    <phoneticPr fontId="12" type="noConversion"/>
  </si>
  <si>
    <t>223 정부투.융자금</t>
  </si>
  <si>
    <t>153-1 금융기관차입금</t>
    <phoneticPr fontId="12" type="noConversion"/>
  </si>
  <si>
    <t>223-1 차입금</t>
  </si>
  <si>
    <t>170 자본잉여금수입</t>
    <phoneticPr fontId="12" type="noConversion"/>
  </si>
  <si>
    <t>320 자본잉여금수입</t>
  </si>
  <si>
    <t>171 시설분담금수입</t>
    <phoneticPr fontId="12" type="noConversion"/>
  </si>
  <si>
    <t>321 자본잉여금수입</t>
  </si>
  <si>
    <t>171-1 시설분담금수입</t>
    <phoneticPr fontId="12" type="noConversion"/>
  </si>
  <si>
    <t>321-1 국고보조금수입</t>
  </si>
  <si>
    <t>173 타회계건설보조금수입</t>
    <phoneticPr fontId="12" type="noConversion"/>
  </si>
  <si>
    <t>322 타회계건설보조금수입</t>
  </si>
  <si>
    <t>173-1 국고보조금</t>
    <phoneticPr fontId="12" type="noConversion"/>
  </si>
  <si>
    <t>322-1 타회계건설보조금</t>
  </si>
  <si>
    <t>175 공사부담금수입</t>
    <phoneticPr fontId="12" type="noConversion"/>
  </si>
  <si>
    <t>323 원인자부담금수입</t>
  </si>
  <si>
    <t>09 기타공사부담금수입</t>
    <phoneticPr fontId="12" type="noConversion"/>
  </si>
  <si>
    <t>323-1 원인자부담금수입</t>
  </si>
  <si>
    <t>180 유보자금</t>
    <phoneticPr fontId="12" type="noConversion"/>
  </si>
  <si>
    <t>이      월     금</t>
  </si>
  <si>
    <t>182 미수금</t>
    <phoneticPr fontId="12" type="noConversion"/>
  </si>
  <si>
    <t>01 영업미수금</t>
    <phoneticPr fontId="12" type="noConversion"/>
  </si>
  <si>
    <t>영업미수금</t>
    <phoneticPr fontId="12" type="noConversion"/>
  </si>
  <si>
    <t>02 기타미수금</t>
    <phoneticPr fontId="12" type="noConversion"/>
  </si>
  <si>
    <t>과년도원인자부담금 미수금소계</t>
    <phoneticPr fontId="12" type="noConversion"/>
  </si>
  <si>
    <t>과년도하수도사용료 미수금소계</t>
    <phoneticPr fontId="12" type="noConversion"/>
  </si>
  <si>
    <t>소계</t>
    <phoneticPr fontId="12" type="noConversion"/>
  </si>
  <si>
    <t>2023년도 미수금</t>
    <phoneticPr fontId="12" type="noConversion"/>
  </si>
  <si>
    <t>2022년도 미수금</t>
    <phoneticPr fontId="12" type="noConversion"/>
  </si>
  <si>
    <t>2021년도 미수금</t>
  </si>
  <si>
    <t>2020년도 미수금</t>
  </si>
  <si>
    <t>2019년도 미수금</t>
  </si>
  <si>
    <t>2018년도 미수금</t>
  </si>
  <si>
    <t>2017년도 미수금</t>
  </si>
  <si>
    <t>2016년도 미수금</t>
  </si>
  <si>
    <t>2015년도 미수금</t>
  </si>
  <si>
    <t>2014년도 미수금</t>
  </si>
  <si>
    <t>2013년도 미수금</t>
  </si>
  <si>
    <t>2012년도 미수금</t>
  </si>
  <si>
    <t>2011년도 미수금</t>
  </si>
  <si>
    <t>2010년도 미수금</t>
  </si>
  <si>
    <t>2009년도 미수금</t>
  </si>
  <si>
    <t>2008년도 미수금</t>
  </si>
  <si>
    <t>2007년도 미수금</t>
  </si>
  <si>
    <t>2006년도 미수금</t>
  </si>
  <si>
    <t>2005년도 미수금</t>
  </si>
  <si>
    <t>2004년도 미수금</t>
  </si>
  <si>
    <t>2003년도 미수금</t>
  </si>
  <si>
    <t>2002년도 미수금</t>
  </si>
  <si>
    <t>20ㅇㅇ. ㅇㅇ월분(ㅇㅇ구)</t>
    <phoneticPr fontId="12" type="noConversion"/>
  </si>
  <si>
    <t>2023년원인자부담금</t>
    <phoneticPr fontId="2" type="noConversion"/>
  </si>
  <si>
    <t>2022년이전원인자</t>
    <phoneticPr fontId="2" type="noConversion"/>
  </si>
  <si>
    <t>2023년 원인자</t>
    <phoneticPr fontId="2" type="noConversion"/>
  </si>
  <si>
    <t>사전작업 : 군구 시트에 누계금액을 전월분으로 옮겨준다.(징수결정액, 수납액, 환부액, 불납결손액 각각 옮겨야함)</t>
    <phoneticPr fontId="2" type="noConversion"/>
  </si>
  <si>
    <t>본기(월)까지
누      계</t>
  </si>
  <si>
    <t>2024년도 미수금</t>
    <phoneticPr fontId="12" type="noConversion"/>
  </si>
  <si>
    <t xml:space="preserve">2024년 원인자부담금 </t>
    <phoneticPr fontId="18" type="noConversion"/>
  </si>
  <si>
    <t xml:space="preserve">2023년이전 원인자부담금 </t>
    <phoneticPr fontId="18" type="noConversion"/>
  </si>
  <si>
    <t>2022년도 미수금</t>
  </si>
  <si>
    <t xml:space="preserve">2024년 원인자부담금 </t>
    <phoneticPr fontId="12" type="noConversion"/>
  </si>
  <si>
    <t xml:space="preserve">2023년이전원인자부담금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</si>
</sst>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rgb="FF0070C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20"/>
      <name val="바탕체"/>
      <family val="1"/>
      <charset val="129"/>
    </font>
    <font>
      <sz val="8"/>
      <name val="바탕"/>
      <family val="1"/>
      <charset val="129"/>
    </font>
    <font>
      <sz val="13"/>
      <name val="바탕체"/>
      <family val="1"/>
      <charset val="129"/>
    </font>
    <font>
      <b/>
      <sz val="13"/>
      <name val="바탕체"/>
      <family val="1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바탕체"/>
      <family val="1"/>
      <charset val="129"/>
    </font>
    <font>
      <b/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5" fillId="0" borderId="0" applyFont="0" applyFill="0" applyBorder="0" applyAlignment="0" applyProtection="0"/>
    <xf numFmtId="0" fontId="10" fillId="0" borderId="0"/>
    <xf numFmtId="0" fontId="10" fillId="0" borderId="0"/>
    <xf numFmtId="0" fontId="20" fillId="0" borderId="0">
      <alignment vertical="center"/>
    </xf>
  </cellStyleXfs>
  <cellXfs count="1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1" fontId="0" fillId="2" borderId="1" xfId="1" applyFont="1" applyFill="1" applyBorder="1" applyAlignment="1">
      <alignment horizontal="center" vertical="center" shrinkToFit="1"/>
    </xf>
    <xf numFmtId="0" fontId="4" fillId="4" borderId="0" xfId="0" applyFont="1" applyFill="1">
      <alignment vertical="center"/>
    </xf>
    <xf numFmtId="0" fontId="0" fillId="4" borderId="0" xfId="0" applyFill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>
      <alignment vertical="center"/>
    </xf>
    <xf numFmtId="0" fontId="8" fillId="4" borderId="0" xfId="0" applyFont="1" applyFill="1">
      <alignment vertical="center"/>
    </xf>
    <xf numFmtId="41" fontId="13" fillId="0" borderId="0" xfId="2" applyNumberFormat="1" applyFont="1" applyFill="1"/>
    <xf numFmtId="41" fontId="11" fillId="0" borderId="0" xfId="2" applyNumberFormat="1" applyFont="1" applyFill="1" applyAlignment="1">
      <alignment horizontal="center" shrinkToFit="1"/>
    </xf>
    <xf numFmtId="41" fontId="13" fillId="0" borderId="2" xfId="2" applyNumberFormat="1" applyFont="1" applyFill="1" applyBorder="1" applyAlignment="1">
      <alignment shrinkToFit="1"/>
    </xf>
    <xf numFmtId="41" fontId="13" fillId="0" borderId="0" xfId="2" applyNumberFormat="1" applyFont="1" applyFill="1" applyBorder="1" applyAlignment="1">
      <alignment shrinkToFit="1"/>
    </xf>
    <xf numFmtId="41" fontId="14" fillId="0" borderId="0" xfId="2" applyNumberFormat="1" applyFont="1" applyFill="1" applyAlignment="1">
      <alignment horizontal="center" shrinkToFit="1"/>
    </xf>
    <xf numFmtId="41" fontId="13" fillId="0" borderId="2" xfId="2" applyNumberFormat="1" applyFont="1" applyFill="1" applyBorder="1" applyAlignment="1">
      <alignment horizontal="centerContinuous"/>
    </xf>
    <xf numFmtId="41" fontId="13" fillId="0" borderId="2" xfId="2" applyNumberFormat="1" applyFont="1" applyFill="1" applyBorder="1" applyAlignment="1">
      <alignment horizontal="right"/>
    </xf>
    <xf numFmtId="41" fontId="13" fillId="0" borderId="0" xfId="2" applyNumberFormat="1" applyFont="1" applyFill="1" applyBorder="1"/>
    <xf numFmtId="41" fontId="10" fillId="5" borderId="1" xfId="2" applyNumberFormat="1" applyFont="1" applyFill="1" applyBorder="1" applyAlignment="1">
      <alignment horizontal="centerContinuous" vertical="center"/>
    </xf>
    <xf numFmtId="41" fontId="13" fillId="6" borderId="0" xfId="2" applyNumberFormat="1" applyFont="1" applyFill="1" applyBorder="1"/>
    <xf numFmtId="41" fontId="13" fillId="6" borderId="3" xfId="2" applyNumberFormat="1" applyFont="1" applyFill="1" applyBorder="1" applyAlignment="1">
      <alignment vertical="center"/>
    </xf>
    <xf numFmtId="41" fontId="13" fillId="6" borderId="4" xfId="2" applyNumberFormat="1" applyFont="1" applyFill="1" applyBorder="1" applyAlignment="1">
      <alignment vertical="center"/>
    </xf>
    <xf numFmtId="41" fontId="13" fillId="6" borderId="5" xfId="2" applyNumberFormat="1" applyFont="1" applyFill="1" applyBorder="1" applyAlignment="1">
      <alignment vertical="center"/>
    </xf>
    <xf numFmtId="41" fontId="13" fillId="6" borderId="1" xfId="2" applyNumberFormat="1" applyFont="1" applyFill="1" applyBorder="1" applyAlignment="1">
      <alignment horizontal="centerContinuous" vertical="center"/>
    </xf>
    <xf numFmtId="41" fontId="13" fillId="6" borderId="0" xfId="2" applyNumberFormat="1" applyFont="1" applyFill="1"/>
    <xf numFmtId="41" fontId="10" fillId="5" borderId="1" xfId="2" applyNumberFormat="1" applyFont="1" applyFill="1" applyBorder="1" applyAlignment="1">
      <alignment horizontal="centerContinuous" vertical="center" shrinkToFit="1"/>
    </xf>
    <xf numFmtId="41" fontId="13" fillId="6" borderId="0" xfId="2" applyNumberFormat="1" applyFont="1" applyFill="1" applyAlignment="1">
      <alignment vertical="center"/>
    </xf>
    <xf numFmtId="41" fontId="13" fillId="6" borderId="6" xfId="2" applyNumberFormat="1" applyFont="1" applyFill="1" applyBorder="1" applyAlignment="1">
      <alignment vertical="center"/>
    </xf>
    <xf numFmtId="41" fontId="13" fillId="6" borderId="7" xfId="2" applyNumberFormat="1" applyFont="1" applyFill="1" applyBorder="1" applyAlignment="1">
      <alignment vertical="center"/>
    </xf>
    <xf numFmtId="41" fontId="13" fillId="6" borderId="8" xfId="2" applyNumberFormat="1" applyFont="1" applyFill="1" applyBorder="1" applyAlignment="1">
      <alignment vertical="center"/>
    </xf>
    <xf numFmtId="41" fontId="13" fillId="6" borderId="1" xfId="2" applyNumberFormat="1" applyFont="1" applyFill="1" applyBorder="1" applyAlignment="1">
      <alignment horizontal="center" vertical="center"/>
    </xf>
    <xf numFmtId="41" fontId="13" fillId="6" borderId="9" xfId="2" applyNumberFormat="1" applyFont="1" applyFill="1" applyBorder="1" applyAlignment="1">
      <alignment vertical="center"/>
    </xf>
    <xf numFmtId="41" fontId="13" fillId="6" borderId="2" xfId="2" applyNumberFormat="1" applyFont="1" applyFill="1" applyBorder="1" applyAlignment="1">
      <alignment vertical="center"/>
    </xf>
    <xf numFmtId="41" fontId="13" fillId="6" borderId="10" xfId="2" applyNumberFormat="1" applyFont="1" applyFill="1" applyBorder="1"/>
    <xf numFmtId="41" fontId="10" fillId="8" borderId="1" xfId="2" applyNumberFormat="1" applyFont="1" applyFill="1" applyBorder="1" applyAlignment="1">
      <alignment vertical="center"/>
    </xf>
    <xf numFmtId="41" fontId="13" fillId="6" borderId="1" xfId="2" applyNumberFormat="1" applyFont="1" applyFill="1" applyBorder="1" applyAlignment="1">
      <alignment vertical="center"/>
    </xf>
    <xf numFmtId="41" fontId="10" fillId="5" borderId="1" xfId="2" applyNumberFormat="1" applyFont="1" applyFill="1" applyBorder="1" applyAlignment="1">
      <alignment vertical="center"/>
    </xf>
    <xf numFmtId="41" fontId="10" fillId="5" borderId="14" xfId="2" applyNumberFormat="1" applyFont="1" applyFill="1" applyBorder="1" applyAlignment="1">
      <alignment vertical="center"/>
    </xf>
    <xf numFmtId="41" fontId="10" fillId="5" borderId="13" xfId="2" applyNumberFormat="1" applyFont="1" applyFill="1" applyBorder="1" applyAlignment="1">
      <alignment vertical="center"/>
    </xf>
    <xf numFmtId="41" fontId="10" fillId="5" borderId="6" xfId="2" applyNumberFormat="1" applyFont="1" applyFill="1" applyBorder="1" applyAlignment="1">
      <alignment vertical="center"/>
    </xf>
    <xf numFmtId="41" fontId="10" fillId="5" borderId="15" xfId="2" applyNumberFormat="1" applyFont="1" applyFill="1" applyBorder="1" applyAlignment="1">
      <alignment vertical="center"/>
    </xf>
    <xf numFmtId="41" fontId="16" fillId="0" borderId="1" xfId="3" applyFont="1" applyBorder="1" applyAlignment="1">
      <alignment horizontal="left" vertical="center"/>
    </xf>
    <xf numFmtId="41" fontId="16" fillId="0" borderId="1" xfId="3" applyFont="1" applyFill="1" applyBorder="1" applyAlignment="1">
      <alignment horizontal="left" vertical="center"/>
    </xf>
    <xf numFmtId="41" fontId="16" fillId="0" borderId="1" xfId="3" applyFont="1" applyFill="1" applyBorder="1" applyAlignment="1">
      <alignment horizontal="center" vertical="center"/>
    </xf>
    <xf numFmtId="41" fontId="10" fillId="0" borderId="1" xfId="2" applyNumberFormat="1" applyFont="1" applyFill="1" applyBorder="1" applyAlignment="1">
      <alignment vertical="center"/>
    </xf>
    <xf numFmtId="41" fontId="17" fillId="0" borderId="1" xfId="3" applyFont="1" applyBorder="1" applyAlignment="1">
      <alignment horizontal="left" vertical="center"/>
    </xf>
    <xf numFmtId="41" fontId="10" fillId="5" borderId="16" xfId="2" applyNumberFormat="1" applyFont="1" applyFill="1" applyBorder="1" applyAlignment="1">
      <alignment vertical="center"/>
    </xf>
    <xf numFmtId="41" fontId="10" fillId="5" borderId="1" xfId="2" applyNumberFormat="1" applyFont="1" applyFill="1" applyBorder="1" applyAlignment="1">
      <alignment vertical="center" shrinkToFit="1"/>
    </xf>
    <xf numFmtId="41" fontId="13" fillId="0" borderId="1" xfId="2" applyNumberFormat="1" applyFont="1" applyFill="1" applyBorder="1" applyAlignment="1">
      <alignment vertical="center"/>
    </xf>
    <xf numFmtId="41" fontId="10" fillId="6" borderId="1" xfId="2" applyNumberFormat="1" applyFont="1" applyFill="1" applyBorder="1" applyAlignment="1">
      <alignment vertical="center"/>
    </xf>
    <xf numFmtId="41" fontId="13" fillId="6" borderId="17" xfId="2" applyNumberFormat="1" applyFont="1" applyFill="1" applyBorder="1" applyAlignment="1">
      <alignment vertical="center"/>
    </xf>
    <xf numFmtId="41" fontId="13" fillId="6" borderId="18" xfId="2" applyNumberFormat="1" applyFont="1" applyFill="1" applyBorder="1" applyAlignment="1">
      <alignment vertical="center"/>
    </xf>
    <xf numFmtId="41" fontId="13" fillId="6" borderId="19" xfId="2" applyNumberFormat="1" applyFont="1" applyFill="1" applyBorder="1" applyAlignment="1">
      <alignment vertical="center"/>
    </xf>
    <xf numFmtId="41" fontId="13" fillId="6" borderId="20" xfId="2" applyNumberFormat="1" applyFont="1" applyFill="1" applyBorder="1" applyAlignment="1">
      <alignment vertical="center"/>
    </xf>
    <xf numFmtId="41" fontId="13" fillId="6" borderId="21" xfId="2" applyNumberFormat="1" applyFont="1" applyFill="1" applyBorder="1" applyAlignment="1">
      <alignment vertical="center"/>
    </xf>
    <xf numFmtId="41" fontId="13" fillId="6" borderId="22" xfId="2" applyNumberFormat="1" applyFont="1" applyFill="1" applyBorder="1" applyAlignment="1">
      <alignment vertical="center"/>
    </xf>
    <xf numFmtId="41" fontId="13" fillId="6" borderId="23" xfId="2" applyNumberFormat="1" applyFont="1" applyFill="1" applyBorder="1" applyAlignment="1">
      <alignment vertical="center"/>
    </xf>
    <xf numFmtId="41" fontId="13" fillId="6" borderId="24" xfId="2" applyNumberFormat="1" applyFont="1" applyFill="1" applyBorder="1" applyAlignment="1">
      <alignment vertical="center"/>
    </xf>
    <xf numFmtId="41" fontId="13" fillId="6" borderId="25" xfId="2" applyNumberFormat="1" applyFont="1" applyFill="1" applyBorder="1" applyAlignment="1">
      <alignment vertical="center"/>
    </xf>
    <xf numFmtId="41" fontId="13" fillId="6" borderId="26" xfId="2" applyNumberFormat="1" applyFont="1" applyFill="1" applyBorder="1" applyAlignment="1">
      <alignment vertical="center"/>
    </xf>
    <xf numFmtId="41" fontId="10" fillId="6" borderId="11" xfId="2" applyNumberFormat="1" applyFont="1" applyFill="1" applyBorder="1" applyAlignment="1">
      <alignment vertical="center"/>
    </xf>
    <xf numFmtId="41" fontId="10" fillId="6" borderId="12" xfId="2" applyNumberFormat="1" applyFont="1" applyFill="1" applyBorder="1" applyAlignment="1"/>
    <xf numFmtId="41" fontId="10" fillId="6" borderId="12" xfId="2" applyNumberFormat="1" applyFont="1" applyFill="1" applyBorder="1" applyAlignment="1">
      <alignment horizontal="centerContinuous"/>
    </xf>
    <xf numFmtId="41" fontId="10" fillId="6" borderId="12" xfId="2" applyNumberFormat="1" applyFont="1" applyFill="1" applyBorder="1" applyAlignment="1">
      <alignment horizontal="right"/>
    </xf>
    <xf numFmtId="41" fontId="13" fillId="6" borderId="2" xfId="2" applyNumberFormat="1" applyFont="1" applyFill="1" applyBorder="1" applyAlignment="1"/>
    <xf numFmtId="41" fontId="13" fillId="6" borderId="2" xfId="2" applyNumberFormat="1" applyFont="1" applyFill="1" applyBorder="1" applyAlignment="1">
      <alignment horizontal="centerContinuous"/>
    </xf>
    <xf numFmtId="41" fontId="13" fillId="6" borderId="27" xfId="2" applyNumberFormat="1" applyFont="1" applyFill="1" applyBorder="1" applyAlignment="1">
      <alignment vertical="center"/>
    </xf>
    <xf numFmtId="41" fontId="13" fillId="5" borderId="26" xfId="2" applyNumberFormat="1" applyFont="1" applyFill="1" applyBorder="1" applyAlignment="1">
      <alignment vertical="center"/>
    </xf>
    <xf numFmtId="41" fontId="14" fillId="6" borderId="1" xfId="2" applyNumberFormat="1" applyFont="1" applyFill="1" applyBorder="1" applyAlignment="1">
      <alignment vertical="center"/>
    </xf>
    <xf numFmtId="41" fontId="10" fillId="5" borderId="1" xfId="2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 applyAlignment="1">
      <alignment vertical="center"/>
    </xf>
    <xf numFmtId="41" fontId="16" fillId="0" borderId="1" xfId="3" applyFont="1" applyBorder="1" applyAlignment="1">
      <alignment horizontal="left" vertical="center" shrinkToFit="1"/>
    </xf>
    <xf numFmtId="41" fontId="17" fillId="0" borderId="28" xfId="3" applyFont="1" applyBorder="1" applyAlignment="1">
      <alignment horizontal="left" vertical="center" shrinkToFit="1"/>
    </xf>
    <xf numFmtId="41" fontId="10" fillId="6" borderId="6" xfId="2" applyNumberFormat="1" applyFont="1" applyFill="1" applyBorder="1" applyAlignment="1">
      <alignment vertical="center"/>
    </xf>
    <xf numFmtId="41" fontId="10" fillId="6" borderId="0" xfId="2" applyNumberFormat="1" applyFont="1" applyFill="1" applyBorder="1" applyAlignment="1"/>
    <xf numFmtId="41" fontId="10" fillId="6" borderId="4" xfId="2" applyNumberFormat="1" applyFont="1" applyFill="1" applyBorder="1" applyAlignment="1">
      <alignment horizontal="centerContinuous"/>
    </xf>
    <xf numFmtId="41" fontId="13" fillId="6" borderId="2" xfId="2" applyNumberFormat="1" applyFont="1" applyFill="1" applyBorder="1" applyAlignment="1">
      <alignment horizontal="center"/>
    </xf>
    <xf numFmtId="41" fontId="10" fillId="5" borderId="15" xfId="2" applyNumberFormat="1" applyFont="1" applyFill="1" applyBorder="1" applyAlignment="1">
      <alignment horizontal="centerContinuous" vertical="center"/>
    </xf>
    <xf numFmtId="41" fontId="13" fillId="6" borderId="17" xfId="2" applyNumberFormat="1" applyFont="1" applyFill="1" applyBorder="1" applyAlignment="1">
      <alignment horizontal="centerContinuous" vertical="center"/>
    </xf>
    <xf numFmtId="41" fontId="13" fillId="6" borderId="20" xfId="2" applyNumberFormat="1" applyFont="1" applyFill="1" applyBorder="1" applyAlignment="1">
      <alignment horizontal="centerContinuous" vertical="center"/>
    </xf>
    <xf numFmtId="41" fontId="13" fillId="6" borderId="21" xfId="2" applyNumberFormat="1" applyFont="1" applyFill="1" applyBorder="1" applyAlignment="1">
      <alignment horizontal="centerContinuous" vertical="center"/>
    </xf>
    <xf numFmtId="41" fontId="13" fillId="6" borderId="22" xfId="2" applyNumberFormat="1" applyFont="1" applyFill="1" applyBorder="1" applyAlignment="1">
      <alignment horizontal="centerContinuous" vertical="center"/>
    </xf>
    <xf numFmtId="41" fontId="13" fillId="6" borderId="29" xfId="2" applyNumberFormat="1" applyFont="1" applyFill="1" applyBorder="1" applyAlignment="1">
      <alignment vertical="center"/>
    </xf>
    <xf numFmtId="41" fontId="13" fillId="6" borderId="30" xfId="2" applyNumberFormat="1" applyFont="1" applyFill="1" applyBorder="1" applyAlignment="1">
      <alignment vertical="center"/>
    </xf>
    <xf numFmtId="41" fontId="13" fillId="6" borderId="0" xfId="2" applyNumberFormat="1" applyFont="1" applyFill="1" applyBorder="1" applyAlignment="1">
      <alignment vertical="center"/>
    </xf>
    <xf numFmtId="41" fontId="13" fillId="6" borderId="31" xfId="2" applyNumberFormat="1" applyFont="1" applyFill="1" applyBorder="1" applyAlignment="1">
      <alignment vertical="center"/>
    </xf>
    <xf numFmtId="41" fontId="10" fillId="5" borderId="14" xfId="2" applyNumberFormat="1" applyFont="1" applyFill="1" applyBorder="1" applyAlignment="1">
      <alignment horizontal="centerContinuous" vertical="center"/>
    </xf>
    <xf numFmtId="41" fontId="10" fillId="9" borderId="1" xfId="2" quotePrefix="1" applyNumberFormat="1" applyFont="1" applyFill="1" applyBorder="1" applyAlignment="1">
      <alignment vertical="center"/>
    </xf>
    <xf numFmtId="41" fontId="10" fillId="9" borderId="1" xfId="2" applyNumberFormat="1" applyFont="1" applyFill="1" applyBorder="1" applyAlignment="1">
      <alignment vertical="center"/>
    </xf>
    <xf numFmtId="41" fontId="13" fillId="6" borderId="27" xfId="2" applyNumberFormat="1" applyFont="1" applyFill="1" applyBorder="1" applyAlignment="1">
      <alignment horizontal="centerContinuous" vertical="center"/>
    </xf>
    <xf numFmtId="41" fontId="0" fillId="9" borderId="1" xfId="2" quotePrefix="1" applyNumberFormat="1" applyFont="1" applyFill="1" applyBorder="1" applyAlignment="1">
      <alignment vertical="center"/>
    </xf>
    <xf numFmtId="41" fontId="13" fillId="6" borderId="32" xfId="2" applyNumberFormat="1" applyFont="1" applyFill="1" applyBorder="1" applyAlignment="1">
      <alignment horizontal="centerContinuous" vertical="center"/>
    </xf>
    <xf numFmtId="41" fontId="13" fillId="6" borderId="33" xfId="2" applyNumberFormat="1" applyFont="1" applyFill="1" applyBorder="1" applyAlignment="1">
      <alignment horizontal="centerContinuous" vertical="center"/>
    </xf>
    <xf numFmtId="41" fontId="13" fillId="6" borderId="31" xfId="2" applyNumberFormat="1" applyFont="1" applyFill="1" applyBorder="1" applyAlignment="1">
      <alignment horizontal="centerContinuous" vertical="center"/>
    </xf>
    <xf numFmtId="41" fontId="10" fillId="0" borderId="9" xfId="2" applyNumberFormat="1" applyFont="1" applyFill="1" applyBorder="1" applyAlignment="1">
      <alignment horizontal="centerContinuous" vertical="center"/>
    </xf>
    <xf numFmtId="41" fontId="10" fillId="0" borderId="2" xfId="2" applyNumberFormat="1" applyFont="1" applyFill="1" applyBorder="1" applyAlignment="1">
      <alignment horizontal="centerContinuous" vertical="center"/>
    </xf>
    <xf numFmtId="41" fontId="10" fillId="0" borderId="12" xfId="2" quotePrefix="1" applyNumberFormat="1" applyFont="1" applyFill="1" applyBorder="1" applyAlignment="1">
      <alignment vertical="center"/>
    </xf>
    <xf numFmtId="41" fontId="10" fillId="0" borderId="12" xfId="2" applyNumberFormat="1" applyFont="1" applyFill="1" applyBorder="1" applyAlignment="1">
      <alignment vertical="center"/>
    </xf>
    <xf numFmtId="41" fontId="13" fillId="0" borderId="17" xfId="2" applyNumberFormat="1" applyFont="1" applyFill="1" applyBorder="1" applyAlignment="1">
      <alignment horizontal="centerContinuous" vertical="center"/>
    </xf>
    <xf numFmtId="41" fontId="13" fillId="0" borderId="32" xfId="2" applyNumberFormat="1" applyFont="1" applyFill="1" applyBorder="1" applyAlignment="1">
      <alignment horizontal="centerContinuous" vertical="center"/>
    </xf>
    <xf numFmtId="41" fontId="13" fillId="0" borderId="33" xfId="2" applyNumberFormat="1" applyFont="1" applyFill="1" applyBorder="1" applyAlignment="1">
      <alignment horizontal="centerContinuous" vertical="center"/>
    </xf>
    <xf numFmtId="41" fontId="13" fillId="0" borderId="31" xfId="2" applyNumberFormat="1" applyFont="1" applyFill="1" applyBorder="1" applyAlignment="1">
      <alignment horizontal="centerContinuous" vertical="center"/>
    </xf>
    <xf numFmtId="41" fontId="10" fillId="5" borderId="15" xfId="2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 applyAlignment="1">
      <alignment horizontal="center" vertical="center" shrinkToFit="1"/>
    </xf>
    <xf numFmtId="41" fontId="10" fillId="5" borderId="1" xfId="2" applyNumberFormat="1" applyFont="1" applyFill="1" applyBorder="1" applyAlignment="1">
      <alignment horizontal="right" vertical="center"/>
    </xf>
    <xf numFmtId="3" fontId="10" fillId="5" borderId="15" xfId="4" applyNumberFormat="1" applyFont="1" applyFill="1" applyBorder="1" applyAlignment="1">
      <alignment vertical="center"/>
    </xf>
    <xf numFmtId="3" fontId="10" fillId="5" borderId="1" xfId="4" applyNumberFormat="1" applyFont="1" applyFill="1" applyBorder="1" applyAlignment="1">
      <alignment horizontal="center" vertical="center"/>
    </xf>
    <xf numFmtId="41" fontId="10" fillId="5" borderId="1" xfId="2" applyNumberFormat="1" applyFont="1" applyFill="1" applyBorder="1" applyAlignment="1">
      <alignment horizontal="center" vertical="center" shrinkToFit="1"/>
    </xf>
    <xf numFmtId="41" fontId="0" fillId="5" borderId="1" xfId="2" applyNumberFormat="1" applyFont="1" applyFill="1" applyBorder="1" applyAlignment="1">
      <alignment horizontal="center" vertical="center"/>
    </xf>
    <xf numFmtId="41" fontId="10" fillId="0" borderId="1" xfId="3" applyFont="1" applyBorder="1" applyAlignment="1">
      <alignment horizontal="left" vertical="center"/>
    </xf>
    <xf numFmtId="41" fontId="10" fillId="9" borderId="1" xfId="5" applyNumberFormat="1" applyFont="1" applyFill="1" applyBorder="1" applyAlignment="1">
      <alignment vertical="center"/>
    </xf>
    <xf numFmtId="41" fontId="17" fillId="0" borderId="13" xfId="3" applyFont="1" applyBorder="1" applyAlignment="1">
      <alignment horizontal="left" vertical="center"/>
    </xf>
    <xf numFmtId="41" fontId="13" fillId="5" borderId="1" xfId="2" applyNumberFormat="1" applyFont="1" applyFill="1" applyBorder="1" applyAlignment="1">
      <alignment horizontal="right" vertical="center"/>
    </xf>
    <xf numFmtId="41" fontId="13" fillId="5" borderId="1" xfId="2" applyNumberFormat="1" applyFont="1" applyFill="1" applyBorder="1" applyAlignment="1">
      <alignment vertical="center"/>
    </xf>
    <xf numFmtId="41" fontId="19" fillId="0" borderId="13" xfId="3" applyFont="1" applyBorder="1" applyAlignment="1">
      <alignment horizontal="left" vertical="center"/>
    </xf>
    <xf numFmtId="41" fontId="13" fillId="5" borderId="21" xfId="2" applyNumberFormat="1" applyFont="1" applyFill="1" applyBorder="1" applyAlignment="1">
      <alignment horizontal="right" vertical="center"/>
    </xf>
    <xf numFmtId="0" fontId="20" fillId="0" borderId="0" xfId="6">
      <alignment vertical="center"/>
    </xf>
    <xf numFmtId="0" fontId="0" fillId="2" borderId="1" xfId="0" applyFill="1" applyBorder="1" applyAlignment="1">
      <alignment horizontal="center" vertical="center" shrinkToFit="1"/>
    </xf>
    <xf numFmtId="41" fontId="13" fillId="6" borderId="0" xfId="0" applyNumberFormat="1" applyFont="1" applyFill="1" applyAlignment="1"/>
    <xf numFmtId="41" fontId="13" fillId="5" borderId="32" xfId="2" applyNumberFormat="1" applyFont="1" applyFill="1" applyBorder="1" applyAlignment="1">
      <alignment horizontal="center" vertical="center"/>
    </xf>
    <xf numFmtId="41" fontId="13" fillId="5" borderId="33" xfId="2" applyNumberFormat="1" applyFont="1" applyFill="1" applyBorder="1" applyAlignment="1">
      <alignment horizontal="center" vertical="center"/>
    </xf>
    <xf numFmtId="41" fontId="13" fillId="5" borderId="31" xfId="2" applyNumberFormat="1" applyFont="1" applyFill="1" applyBorder="1" applyAlignment="1">
      <alignment horizontal="center" vertical="center"/>
    </xf>
    <xf numFmtId="41" fontId="11" fillId="0" borderId="0" xfId="2" applyNumberFormat="1" applyFont="1" applyFill="1" applyAlignment="1">
      <alignment horizontal="center" vertical="center" shrinkToFit="1"/>
    </xf>
    <xf numFmtId="41" fontId="10" fillId="5" borderId="1" xfId="2" applyNumberFormat="1" applyFont="1" applyFill="1" applyBorder="1" applyAlignment="1">
      <alignment horizontal="center" vertical="center"/>
    </xf>
    <xf numFmtId="41" fontId="10" fillId="5" borderId="1" xfId="2" applyNumberFormat="1" applyFont="1" applyFill="1" applyBorder="1" applyAlignment="1">
      <alignment horizontal="center" vertical="center" shrinkToFit="1"/>
    </xf>
    <xf numFmtId="41" fontId="10" fillId="5" borderId="1" xfId="2" applyNumberFormat="1" applyFont="1" applyFill="1" applyBorder="1" applyAlignment="1">
      <alignment horizontal="center" vertical="center" wrapText="1" shrinkToFit="1"/>
    </xf>
    <xf numFmtId="41" fontId="10" fillId="5" borderId="14" xfId="2" applyNumberFormat="1" applyFont="1" applyFill="1" applyBorder="1" applyAlignment="1">
      <alignment horizontal="center" vertical="center" shrinkToFit="1"/>
    </xf>
    <xf numFmtId="41" fontId="10" fillId="5" borderId="15" xfId="2" applyNumberFormat="1" applyFont="1" applyFill="1" applyBorder="1" applyAlignment="1">
      <alignment horizontal="center" vertical="center" shrinkToFit="1"/>
    </xf>
    <xf numFmtId="41" fontId="10" fillId="5" borderId="16" xfId="2" applyNumberFormat="1" applyFont="1" applyFill="1" applyBorder="1" applyAlignment="1">
      <alignment horizontal="center" vertical="center" shrinkToFit="1"/>
    </xf>
    <xf numFmtId="41" fontId="10" fillId="5" borderId="14" xfId="2" applyNumberFormat="1" applyFont="1" applyFill="1" applyBorder="1" applyAlignment="1">
      <alignment horizontal="center" vertical="center" wrapText="1" shrinkToFit="1"/>
    </xf>
    <xf numFmtId="41" fontId="10" fillId="5" borderId="16" xfId="2" applyNumberFormat="1" applyFont="1" applyFill="1" applyBorder="1" applyAlignment="1">
      <alignment horizontal="center" vertical="center" wrapText="1" shrinkToFit="1"/>
    </xf>
    <xf numFmtId="41" fontId="10" fillId="5" borderId="11" xfId="2" applyNumberFormat="1" applyFont="1" applyFill="1" applyBorder="1" applyAlignment="1">
      <alignment vertical="center"/>
    </xf>
    <xf numFmtId="41" fontId="10" fillId="5" borderId="12" xfId="2" applyNumberFormat="1" applyFont="1" applyFill="1" applyBorder="1" applyAlignment="1">
      <alignment vertical="center"/>
    </xf>
    <xf numFmtId="41" fontId="10" fillId="5" borderId="13" xfId="2" applyNumberFormat="1" applyFont="1" applyFill="1" applyBorder="1" applyAlignment="1">
      <alignment vertical="center"/>
    </xf>
    <xf numFmtId="41" fontId="10" fillId="7" borderId="1" xfId="2" applyNumberFormat="1" applyFont="1" applyFill="1" applyBorder="1" applyAlignment="1">
      <alignment horizontal="center" vertical="center"/>
    </xf>
    <xf numFmtId="41" fontId="10" fillId="5" borderId="1" xfId="2" applyNumberFormat="1" applyFont="1" applyFill="1" applyBorder="1" applyAlignment="1">
      <alignment horizontal="left" vertical="center"/>
    </xf>
    <xf numFmtId="41" fontId="10" fillId="5" borderId="11" xfId="2" quotePrefix="1" applyNumberFormat="1" applyFont="1" applyFill="1" applyBorder="1" applyAlignment="1">
      <alignment vertical="center"/>
    </xf>
    <xf numFmtId="41" fontId="10" fillId="5" borderId="13" xfId="2" quotePrefix="1" applyNumberFormat="1" applyFont="1" applyFill="1" applyBorder="1" applyAlignment="1">
      <alignment vertical="center"/>
    </xf>
    <xf numFmtId="41" fontId="10" fillId="0" borderId="33" xfId="2" applyNumberFormat="1" applyBorder="1"/>
    <xf numFmtId="41" fontId="10" fillId="0" borderId="31" xfId="2" applyNumberFormat="1" applyBorder="1"/>
    <xf numFmtId="41" fontId="10" fillId="5" borderId="16" xfId="2" applyNumberFormat="1" applyFont="1" applyFill="1" applyBorder="1" applyAlignment="1">
      <alignment horizontal="center" vertical="center"/>
    </xf>
    <xf numFmtId="41" fontId="10" fillId="5" borderId="14" xfId="2" applyNumberFormat="1" applyFont="1" applyFill="1" applyBorder="1" applyAlignment="1">
      <alignment horizontal="center" vertical="center"/>
    </xf>
  </cellXfs>
  <cellStyles count="7">
    <cellStyle name="쉼표 [0]" xfId="1" builtinId="6"/>
    <cellStyle name="쉼표 [0] 2" xfId="3"/>
    <cellStyle name="표준" xfId="0" builtinId="0"/>
    <cellStyle name="표준 2" xfId="2"/>
    <cellStyle name="표준 5" xfId="6"/>
    <cellStyle name="표준 7" xfId="5"/>
    <cellStyle name="표준_세입계산서2008년(10월분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76"/>
  <sheetViews>
    <sheetView zoomScaleNormal="100" workbookViewId="0">
      <selection activeCell="G12" sqref="G12"/>
    </sheetView>
  </sheetViews>
  <sheetFormatPr defaultRowHeight="16.5" x14ac:dyDescent="0.3"/>
  <cols>
    <col min="1" max="1" width="19.25" bestFit="1" customWidth="1"/>
    <col min="2" max="2" width="14.625" bestFit="1" customWidth="1"/>
    <col min="3" max="3" width="17.375" bestFit="1" customWidth="1"/>
    <col min="4" max="4" width="18.25" customWidth="1"/>
    <col min="5" max="5" width="15.375" customWidth="1"/>
    <col min="6" max="8" width="12.125" customWidth="1"/>
    <col min="9" max="27" width="0" hidden="1" customWidth="1"/>
  </cols>
  <sheetData>
    <row r="1" spans="1:27" ht="39" x14ac:dyDescent="0.3">
      <c r="A1" s="5"/>
      <c r="B1" s="5"/>
      <c r="C1" s="5"/>
      <c r="D1" s="5"/>
      <c r="E1" s="5"/>
      <c r="F1" s="5"/>
      <c r="G1" s="5"/>
      <c r="H1" s="5"/>
      <c r="J1" s="11" t="s">
        <v>37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spans="1:27" ht="40.5" customHeight="1" x14ac:dyDescent="0.3">
      <c r="A2" s="7"/>
      <c r="B2" s="7" t="s">
        <v>16</v>
      </c>
      <c r="C2" s="9" t="s">
        <v>17</v>
      </c>
      <c r="D2" s="9" t="s">
        <v>18</v>
      </c>
      <c r="E2" s="9" t="s">
        <v>19</v>
      </c>
      <c r="F2" s="7" t="s">
        <v>22</v>
      </c>
      <c r="G2" s="7" t="s">
        <v>24</v>
      </c>
      <c r="H2" s="7" t="s">
        <v>25</v>
      </c>
      <c r="J2" s="13" t="s">
        <v>163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ht="21" customHeight="1" x14ac:dyDescent="0.3">
      <c r="A3" s="7" t="s">
        <v>11</v>
      </c>
      <c r="B3" s="6">
        <v>95009030</v>
      </c>
      <c r="C3" s="6">
        <v>991262260</v>
      </c>
      <c r="D3" s="6"/>
      <c r="E3" s="6"/>
      <c r="F3" s="6">
        <v>1337730</v>
      </c>
      <c r="G3" s="6">
        <v>30890</v>
      </c>
      <c r="H3" s="8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ht="21" customHeight="1" x14ac:dyDescent="0.3">
      <c r="A4" s="7" t="s">
        <v>12</v>
      </c>
      <c r="B4" s="6">
        <v>6486010</v>
      </c>
      <c r="C4" s="6">
        <v>242547940</v>
      </c>
      <c r="D4" s="6"/>
      <c r="E4" s="6"/>
      <c r="F4" s="6">
        <v>29560</v>
      </c>
      <c r="G4" s="6">
        <v>0</v>
      </c>
      <c r="H4" s="8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ht="21" customHeight="1" x14ac:dyDescent="0.3">
      <c r="A5" s="7" t="s">
        <v>13</v>
      </c>
      <c r="B5" s="6">
        <v>143889650</v>
      </c>
      <c r="C5" s="6">
        <v>677969250</v>
      </c>
      <c r="D5" s="6"/>
      <c r="E5" s="6"/>
      <c r="F5" s="6">
        <v>4114980</v>
      </c>
      <c r="G5" s="6">
        <v>26000</v>
      </c>
      <c r="H5" s="8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ht="21" customHeight="1" x14ac:dyDescent="0.3">
      <c r="A6" s="7" t="s">
        <v>14</v>
      </c>
      <c r="B6" s="6">
        <v>8775790</v>
      </c>
      <c r="C6" s="6">
        <f>9014730+15201630</f>
        <v>24216360</v>
      </c>
      <c r="D6" s="6"/>
      <c r="E6" s="6"/>
      <c r="F6" s="6"/>
      <c r="G6" s="6"/>
      <c r="H6" s="8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ht="21" customHeight="1" x14ac:dyDescent="0.3">
      <c r="A7" s="7" t="s">
        <v>15</v>
      </c>
      <c r="B7" s="6">
        <v>1976090</v>
      </c>
      <c r="C7" s="6">
        <v>63852940</v>
      </c>
      <c r="D7" s="6"/>
      <c r="E7" s="6"/>
      <c r="F7" s="6"/>
      <c r="G7" s="6"/>
      <c r="H7" s="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ht="21" customHeight="1" x14ac:dyDescent="0.3">
      <c r="A8" s="7"/>
      <c r="B8" s="7"/>
      <c r="C8" s="7"/>
      <c r="D8" s="7"/>
      <c r="E8" s="7"/>
      <c r="F8" s="7"/>
      <c r="G8" s="7"/>
      <c r="H8" s="7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ht="21" hidden="1" customHeight="1" x14ac:dyDescent="0.3">
      <c r="A9" s="7" t="s">
        <v>30</v>
      </c>
      <c r="B9" s="8"/>
      <c r="C9" s="8"/>
      <c r="D9" s="8"/>
      <c r="E9" s="8"/>
      <c r="F9" s="8"/>
      <c r="G9" s="8"/>
      <c r="H9" s="8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 ht="21" hidden="1" customHeight="1" x14ac:dyDescent="0.3">
      <c r="A10" s="7" t="s">
        <v>160</v>
      </c>
      <c r="B10" s="7"/>
      <c r="C10" s="7"/>
      <c r="D10" s="7"/>
      <c r="E10" s="7"/>
      <c r="F10" s="7"/>
      <c r="G10" s="7"/>
      <c r="H10" s="7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ht="21" hidden="1" customHeight="1" x14ac:dyDescent="0.3">
      <c r="A11" s="7" t="s">
        <v>161</v>
      </c>
      <c r="B11" s="7"/>
      <c r="C11" s="7"/>
      <c r="D11" s="7"/>
      <c r="E11" s="7"/>
      <c r="F11" s="7"/>
      <c r="G11" s="7"/>
      <c r="H11" s="7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ht="21" customHeight="1" x14ac:dyDescent="0.3">
      <c r="A12" s="7">
        <v>2024</v>
      </c>
      <c r="B12" s="6">
        <v>594442730</v>
      </c>
      <c r="C12" s="8"/>
      <c r="D12" s="10">
        <v>93391780</v>
      </c>
      <c r="E12" s="6">
        <v>114938130</v>
      </c>
      <c r="F12" s="8"/>
      <c r="G12" s="6">
        <v>1303240</v>
      </c>
      <c r="H12" s="6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21" customHeight="1" x14ac:dyDescent="0.3">
      <c r="A13" s="7">
        <v>2023</v>
      </c>
      <c r="B13" s="6">
        <v>31980950</v>
      </c>
      <c r="C13" s="8"/>
      <c r="D13" s="8"/>
      <c r="E13" s="6">
        <v>669280</v>
      </c>
      <c r="F13" s="8"/>
      <c r="G13" s="6"/>
      <c r="H13" s="6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21" customHeight="1" x14ac:dyDescent="0.3">
      <c r="A14" s="7">
        <v>2022</v>
      </c>
      <c r="B14" s="6">
        <v>13411390</v>
      </c>
      <c r="C14" s="8"/>
      <c r="D14" s="8"/>
      <c r="E14" s="6">
        <v>46920</v>
      </c>
      <c r="F14" s="8"/>
      <c r="G14" s="6"/>
      <c r="H14" s="6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ht="21" customHeight="1" x14ac:dyDescent="0.3">
      <c r="A15" s="7">
        <v>2021</v>
      </c>
      <c r="B15" s="6">
        <v>5124170</v>
      </c>
      <c r="C15" s="8"/>
      <c r="D15" s="8"/>
      <c r="E15" s="6">
        <v>9740</v>
      </c>
      <c r="F15" s="8"/>
      <c r="G15" s="6"/>
      <c r="H15" s="6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21" customHeight="1" x14ac:dyDescent="0.3">
      <c r="A16" s="7">
        <v>2020</v>
      </c>
      <c r="B16" s="6">
        <v>470710</v>
      </c>
      <c r="C16" s="8"/>
      <c r="D16" s="8"/>
      <c r="E16" s="6"/>
      <c r="F16" s="8"/>
      <c r="G16" s="6"/>
      <c r="H16" s="6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21" customHeight="1" x14ac:dyDescent="0.3">
      <c r="A17" s="7">
        <v>2019</v>
      </c>
      <c r="B17" s="6">
        <v>1768420</v>
      </c>
      <c r="C17" s="8"/>
      <c r="D17" s="8"/>
      <c r="E17" s="6"/>
      <c r="F17" s="8"/>
      <c r="G17" s="6"/>
      <c r="H17" s="6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ht="21" customHeight="1" x14ac:dyDescent="0.3">
      <c r="A18" s="7">
        <v>2018</v>
      </c>
      <c r="B18" s="6">
        <v>1810160</v>
      </c>
      <c r="C18" s="8"/>
      <c r="D18" s="8"/>
      <c r="E18" s="6"/>
      <c r="F18" s="8"/>
      <c r="G18" s="6"/>
      <c r="H18" s="6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1:27" ht="21" customHeight="1" x14ac:dyDescent="0.3">
      <c r="A19" s="7">
        <v>2017</v>
      </c>
      <c r="B19" s="6">
        <v>403050</v>
      </c>
      <c r="C19" s="8"/>
      <c r="D19" s="8"/>
      <c r="E19" s="6"/>
      <c r="F19" s="8"/>
      <c r="G19" s="6"/>
      <c r="H19" s="6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 ht="21" customHeight="1" x14ac:dyDescent="0.3">
      <c r="A20" s="7">
        <v>2016</v>
      </c>
      <c r="B20" s="6">
        <v>115400</v>
      </c>
      <c r="C20" s="8"/>
      <c r="D20" s="8"/>
      <c r="E20" s="6"/>
      <c r="F20" s="8"/>
      <c r="G20" s="6"/>
      <c r="H20" s="6"/>
      <c r="J20" s="13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ht="21" customHeight="1" x14ac:dyDescent="0.3">
      <c r="A21" s="7">
        <v>2015</v>
      </c>
      <c r="B21" s="6">
        <v>457610</v>
      </c>
      <c r="C21" s="8"/>
      <c r="D21" s="8"/>
      <c r="E21" s="6"/>
      <c r="F21" s="8"/>
      <c r="G21" s="6"/>
      <c r="H21" s="6"/>
      <c r="J21" s="14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ht="21" customHeight="1" x14ac:dyDescent="0.3">
      <c r="A22" s="7">
        <v>2014</v>
      </c>
      <c r="B22" s="6">
        <v>250530</v>
      </c>
      <c r="C22" s="8"/>
      <c r="D22" s="8"/>
      <c r="E22" s="6"/>
      <c r="F22" s="8"/>
      <c r="G22" s="6"/>
      <c r="H22" s="6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1:27" ht="21" customHeight="1" x14ac:dyDescent="0.3">
      <c r="A23" s="7">
        <v>2013</v>
      </c>
      <c r="B23" s="6">
        <v>95790</v>
      </c>
      <c r="C23" s="8"/>
      <c r="D23" s="8"/>
      <c r="E23" s="6"/>
      <c r="F23" s="8"/>
      <c r="G23" s="6"/>
      <c r="H23" s="6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 ht="21" customHeight="1" x14ac:dyDescent="0.3">
      <c r="A24" s="7">
        <v>2012</v>
      </c>
      <c r="B24" s="6">
        <v>561040</v>
      </c>
      <c r="C24" s="8"/>
      <c r="D24" s="8"/>
      <c r="E24" s="6"/>
      <c r="F24" s="8"/>
      <c r="G24" s="6"/>
      <c r="H24" s="6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spans="1:27" ht="21" customHeight="1" x14ac:dyDescent="0.3">
      <c r="A25" s="7">
        <v>2011</v>
      </c>
      <c r="B25" s="6">
        <v>514290</v>
      </c>
      <c r="C25" s="8"/>
      <c r="D25" s="8"/>
      <c r="E25" s="6"/>
      <c r="F25" s="8"/>
      <c r="G25" s="6"/>
      <c r="H25" s="6"/>
      <c r="J25" s="14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 ht="21" customHeight="1" x14ac:dyDescent="0.3">
      <c r="A26" s="7">
        <v>2010</v>
      </c>
      <c r="B26" s="6">
        <v>371660</v>
      </c>
      <c r="C26" s="8"/>
      <c r="D26" s="8"/>
      <c r="E26" s="6"/>
      <c r="F26" s="8"/>
      <c r="G26" s="6"/>
      <c r="H26" s="6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 ht="21" customHeight="1" x14ac:dyDescent="0.3">
      <c r="A27" s="7">
        <v>2009</v>
      </c>
      <c r="B27" s="6">
        <v>103850</v>
      </c>
      <c r="C27" s="8"/>
      <c r="D27" s="8"/>
      <c r="E27" s="6"/>
      <c r="F27" s="8"/>
      <c r="G27" s="6"/>
      <c r="H27" s="6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 ht="21" customHeight="1" x14ac:dyDescent="0.3">
      <c r="A28" s="7">
        <v>2008</v>
      </c>
      <c r="B28" s="6">
        <v>82020</v>
      </c>
      <c r="C28" s="8"/>
      <c r="D28" s="8"/>
      <c r="E28" s="6"/>
      <c r="F28" s="8"/>
      <c r="G28" s="6"/>
      <c r="H28" s="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1:27" ht="21" customHeight="1" x14ac:dyDescent="0.3">
      <c r="A29" s="7">
        <v>2007</v>
      </c>
      <c r="B29" s="6">
        <v>18270</v>
      </c>
      <c r="C29" s="8"/>
      <c r="D29" s="8"/>
      <c r="E29" s="6"/>
      <c r="F29" s="8"/>
      <c r="G29" s="6"/>
      <c r="H29" s="6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 ht="21" customHeight="1" x14ac:dyDescent="0.3">
      <c r="A30" s="7">
        <v>2006</v>
      </c>
      <c r="B30" s="6">
        <v>46820</v>
      </c>
      <c r="C30" s="8"/>
      <c r="D30" s="8"/>
      <c r="E30" s="6"/>
      <c r="F30" s="8"/>
      <c r="G30" s="6"/>
      <c r="H30" s="6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 ht="21" customHeight="1" x14ac:dyDescent="0.3">
      <c r="A31" s="7">
        <v>2005</v>
      </c>
      <c r="B31" s="6">
        <v>9060</v>
      </c>
      <c r="C31" s="8"/>
      <c r="D31" s="8"/>
      <c r="E31" s="6"/>
      <c r="F31" s="8"/>
      <c r="G31" s="6"/>
      <c r="H31" s="6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 ht="21" customHeight="1" x14ac:dyDescent="0.3">
      <c r="A32" s="7">
        <v>2004</v>
      </c>
      <c r="B32" s="6">
        <v>0</v>
      </c>
      <c r="C32" s="8"/>
      <c r="D32" s="8"/>
      <c r="E32" s="6"/>
      <c r="F32" s="8"/>
      <c r="G32" s="6"/>
      <c r="H32" s="6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27" ht="21" customHeight="1" x14ac:dyDescent="0.3">
      <c r="A33" s="7">
        <v>2003</v>
      </c>
      <c r="B33" s="6">
        <v>0</v>
      </c>
      <c r="C33" s="8"/>
      <c r="D33" s="8"/>
      <c r="E33" s="6"/>
      <c r="F33" s="8"/>
      <c r="G33" s="6"/>
      <c r="H33" s="6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1:27" ht="21" customHeight="1" x14ac:dyDescent="0.3">
      <c r="A34" s="7">
        <v>2002</v>
      </c>
      <c r="B34" s="6">
        <v>0</v>
      </c>
      <c r="C34" s="8"/>
      <c r="D34" s="8"/>
      <c r="E34" s="6"/>
      <c r="F34" s="8"/>
      <c r="G34" s="6"/>
      <c r="H34" s="6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1:27" ht="21" customHeight="1" x14ac:dyDescent="0.3"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spans="1:27" ht="21" customHeight="1" x14ac:dyDescent="0.3"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</row>
    <row r="37" spans="1:27" ht="21" customHeight="1" x14ac:dyDescent="0.3"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  <row r="38" spans="1:27" ht="21" customHeight="1" x14ac:dyDescent="0.3"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1:27" ht="21" customHeight="1" x14ac:dyDescent="0.3"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</row>
    <row r="40" spans="1:27" ht="21" customHeight="1" x14ac:dyDescent="0.3"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</row>
    <row r="41" spans="1:27" ht="21" customHeight="1" x14ac:dyDescent="0.3">
      <c r="J41" s="14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</row>
    <row r="42" spans="1:27" ht="21" customHeight="1" x14ac:dyDescent="0.3"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spans="1:27" ht="21" customHeight="1" x14ac:dyDescent="0.3"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</row>
    <row r="44" spans="1:27" ht="21" customHeight="1" x14ac:dyDescent="0.3"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1:27" ht="21" customHeight="1" x14ac:dyDescent="0.3"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</row>
    <row r="46" spans="1:27" ht="21" customHeight="1" x14ac:dyDescent="0.3"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</row>
    <row r="47" spans="1:27" ht="21" customHeight="1" x14ac:dyDescent="0.3"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</row>
    <row r="48" spans="1:27" ht="21" customHeight="1" x14ac:dyDescent="0.3"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spans="10:27" ht="21" customHeight="1" x14ac:dyDescent="0.3"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0:27" ht="21" customHeight="1" x14ac:dyDescent="0.3"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spans="10:27" ht="21" customHeight="1" x14ac:dyDescent="0.3"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0:27" ht="21" customHeight="1" x14ac:dyDescent="0.3"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spans="10:27" ht="21" customHeight="1" x14ac:dyDescent="0.3"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10:27" ht="21" customHeight="1" x14ac:dyDescent="0.3"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spans="10:27" ht="21" customHeight="1" x14ac:dyDescent="0.3"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10:27" ht="21" customHeight="1" x14ac:dyDescent="0.3"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10:27" ht="21" customHeight="1" x14ac:dyDescent="0.3"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10:27" ht="21" customHeight="1" x14ac:dyDescent="0.3"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0:27" ht="21" customHeight="1" x14ac:dyDescent="0.3"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0:27" ht="21" customHeight="1" x14ac:dyDescent="0.3"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0:27" ht="21" customHeight="1" x14ac:dyDescent="0.3"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0:27" ht="21" customHeight="1" x14ac:dyDescent="0.3"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0:27" ht="21" customHeight="1" x14ac:dyDescent="0.3"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0:27" ht="21" customHeight="1" x14ac:dyDescent="0.3"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0:27" ht="21" customHeight="1" x14ac:dyDescent="0.3"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0:27" ht="21" customHeight="1" x14ac:dyDescent="0.3"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0:27" ht="21" customHeight="1" x14ac:dyDescent="0.3"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0:27" ht="21" customHeight="1" x14ac:dyDescent="0.3"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0:27" ht="21" customHeight="1" x14ac:dyDescent="0.3"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0:27" ht="21" customHeight="1" x14ac:dyDescent="0.3"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0:27" ht="21" customHeight="1" x14ac:dyDescent="0.3"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10:27" ht="21" customHeight="1" x14ac:dyDescent="0.3"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  <row r="73" spans="10:27" ht="21" customHeight="1" x14ac:dyDescent="0.3"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  <row r="74" spans="10:27" ht="21" customHeight="1" x14ac:dyDescent="0.3"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</row>
    <row r="75" spans="10:27" ht="21" customHeight="1" x14ac:dyDescent="0.3"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</row>
    <row r="76" spans="10:27" ht="21" customHeight="1" x14ac:dyDescent="0.3"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</row>
    <row r="77" spans="10:27" ht="21" customHeight="1" x14ac:dyDescent="0.3"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</row>
    <row r="78" spans="10:27" ht="21" customHeight="1" x14ac:dyDescent="0.3"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</row>
    <row r="79" spans="10:27" ht="21" customHeight="1" x14ac:dyDescent="0.3"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</row>
    <row r="80" spans="10:27" ht="21" customHeight="1" x14ac:dyDescent="0.3">
      <c r="J80" s="14" t="s">
        <v>33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</row>
    <row r="81" spans="10:27" x14ac:dyDescent="0.3">
      <c r="J81" s="12" t="s">
        <v>21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</row>
    <row r="82" spans="10:27" x14ac:dyDescent="0.3"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</row>
    <row r="83" spans="10:27" x14ac:dyDescent="0.3"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</row>
    <row r="84" spans="10:27" x14ac:dyDescent="0.3"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</row>
    <row r="85" spans="10:27" x14ac:dyDescent="0.3"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</row>
    <row r="86" spans="10:27" x14ac:dyDescent="0.3"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</row>
    <row r="87" spans="10:27" x14ac:dyDescent="0.3">
      <c r="J87" s="12" t="s">
        <v>20</v>
      </c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</row>
    <row r="88" spans="10:27" x14ac:dyDescent="0.3"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</row>
    <row r="89" spans="10:27" x14ac:dyDescent="0.3"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</row>
    <row r="90" spans="10:27" x14ac:dyDescent="0.3"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</row>
    <row r="91" spans="10:27" x14ac:dyDescent="0.3"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</row>
    <row r="92" spans="10:27" x14ac:dyDescent="0.3"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</row>
    <row r="93" spans="10:27" x14ac:dyDescent="0.3"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</row>
    <row r="94" spans="10:27" x14ac:dyDescent="0.3"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</row>
    <row r="95" spans="10:27" x14ac:dyDescent="0.3"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spans="10:27" x14ac:dyDescent="0.3"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</row>
    <row r="97" spans="10:27" x14ac:dyDescent="0.3"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</row>
    <row r="98" spans="10:27" x14ac:dyDescent="0.3">
      <c r="J98" s="12" t="s">
        <v>34</v>
      </c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</row>
    <row r="99" spans="10:27" x14ac:dyDescent="0.3"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</row>
    <row r="100" spans="10:27" x14ac:dyDescent="0.3"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</row>
    <row r="101" spans="10:27" x14ac:dyDescent="0.3"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</row>
    <row r="102" spans="10:27" x14ac:dyDescent="0.3"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</row>
    <row r="103" spans="10:27" x14ac:dyDescent="0.3"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</row>
    <row r="104" spans="10:27" x14ac:dyDescent="0.3"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</row>
    <row r="105" spans="10:27" x14ac:dyDescent="0.3"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</row>
    <row r="106" spans="10:27" x14ac:dyDescent="0.3"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</row>
    <row r="107" spans="10:27" x14ac:dyDescent="0.3"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</row>
    <row r="108" spans="10:27" x14ac:dyDescent="0.3"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</row>
    <row r="109" spans="10:27" x14ac:dyDescent="0.3"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</row>
    <row r="110" spans="10:27" x14ac:dyDescent="0.3"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</row>
    <row r="111" spans="10:27" x14ac:dyDescent="0.3"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</row>
    <row r="112" spans="10:27" x14ac:dyDescent="0.3"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</row>
    <row r="113" spans="10:27" x14ac:dyDescent="0.3"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</row>
    <row r="114" spans="10:27" x14ac:dyDescent="0.3"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</row>
    <row r="115" spans="10:27" x14ac:dyDescent="0.3"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</row>
    <row r="116" spans="10:27" x14ac:dyDescent="0.3"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</row>
    <row r="117" spans="10:27" x14ac:dyDescent="0.3"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</row>
    <row r="118" spans="10:27" x14ac:dyDescent="0.3"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</row>
    <row r="119" spans="10:27" x14ac:dyDescent="0.3"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</row>
    <row r="120" spans="10:27" ht="20.25" x14ac:dyDescent="0.3">
      <c r="J120" s="14" t="s">
        <v>23</v>
      </c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</row>
    <row r="121" spans="10:27" x14ac:dyDescent="0.3">
      <c r="J121" s="12" t="s">
        <v>29</v>
      </c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</row>
    <row r="122" spans="10:27" x14ac:dyDescent="0.3"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</row>
    <row r="123" spans="10:27" x14ac:dyDescent="0.3"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</row>
    <row r="124" spans="10:27" x14ac:dyDescent="0.3"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</row>
    <row r="125" spans="10:27" x14ac:dyDescent="0.3"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</row>
    <row r="126" spans="10:27" x14ac:dyDescent="0.3"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</row>
    <row r="127" spans="10:27" x14ac:dyDescent="0.3"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</row>
    <row r="128" spans="10:27" x14ac:dyDescent="0.3"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</row>
    <row r="129" spans="10:27" x14ac:dyDescent="0.3"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</row>
    <row r="130" spans="10:27" x14ac:dyDescent="0.3"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</row>
    <row r="131" spans="10:27" x14ac:dyDescent="0.3"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</row>
    <row r="132" spans="10:27" x14ac:dyDescent="0.3"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</row>
    <row r="133" spans="10:27" x14ac:dyDescent="0.3"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</row>
    <row r="134" spans="10:27" x14ac:dyDescent="0.3"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</row>
    <row r="135" spans="10:27" x14ac:dyDescent="0.3"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</row>
    <row r="136" spans="10:27" x14ac:dyDescent="0.3"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</row>
    <row r="137" spans="10:27" x14ac:dyDescent="0.3"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</row>
    <row r="138" spans="10:27" x14ac:dyDescent="0.3"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</row>
    <row r="139" spans="10:27" x14ac:dyDescent="0.3"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</row>
    <row r="140" spans="10:27" x14ac:dyDescent="0.3"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</row>
    <row r="141" spans="10:27" x14ac:dyDescent="0.3"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</row>
    <row r="142" spans="10:27" x14ac:dyDescent="0.3"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</row>
    <row r="143" spans="10:27" x14ac:dyDescent="0.3"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</row>
    <row r="144" spans="10:27" x14ac:dyDescent="0.3"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</row>
    <row r="145" spans="10:27" x14ac:dyDescent="0.3"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</row>
    <row r="146" spans="10:27" x14ac:dyDescent="0.3"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</row>
    <row r="147" spans="10:27" x14ac:dyDescent="0.3"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</row>
    <row r="148" spans="10:27" x14ac:dyDescent="0.3"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</row>
    <row r="149" spans="10:27" x14ac:dyDescent="0.3"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</row>
    <row r="150" spans="10:27" x14ac:dyDescent="0.3"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</row>
    <row r="151" spans="10:27" x14ac:dyDescent="0.3"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</row>
    <row r="152" spans="10:27" x14ac:dyDescent="0.3"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</row>
    <row r="153" spans="10:27" x14ac:dyDescent="0.3"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</row>
    <row r="154" spans="10:27" ht="20.25" x14ac:dyDescent="0.3">
      <c r="J154" s="14" t="s">
        <v>28</v>
      </c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</row>
    <row r="155" spans="10:27" x14ac:dyDescent="0.3">
      <c r="J155" s="12" t="s">
        <v>35</v>
      </c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</row>
    <row r="156" spans="10:27" x14ac:dyDescent="0.3"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</row>
    <row r="157" spans="10:27" x14ac:dyDescent="0.3"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</row>
    <row r="158" spans="10:27" x14ac:dyDescent="0.3"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</row>
    <row r="159" spans="10:27" x14ac:dyDescent="0.3"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 spans="10:27" x14ac:dyDescent="0.3"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 spans="10:24" x14ac:dyDescent="0.3"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 spans="10:24" x14ac:dyDescent="0.3"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 spans="10:24" x14ac:dyDescent="0.3"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 spans="10:24" ht="20.25" x14ac:dyDescent="0.3">
      <c r="J164" s="15" t="s">
        <v>26</v>
      </c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 spans="10:24" x14ac:dyDescent="0.3">
      <c r="J165" s="12" t="s">
        <v>27</v>
      </c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 spans="10:24" x14ac:dyDescent="0.3"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 spans="10:24" x14ac:dyDescent="0.3"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 spans="10:24" x14ac:dyDescent="0.3"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 spans="10:24" x14ac:dyDescent="0.3"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 spans="10:24" x14ac:dyDescent="0.3"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 spans="10:24" x14ac:dyDescent="0.3"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 spans="10:24" x14ac:dyDescent="0.3"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 spans="10:24" ht="20.25" x14ac:dyDescent="0.3">
      <c r="J173" s="15" t="s">
        <v>32</v>
      </c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 spans="10:24" ht="26.25" x14ac:dyDescent="0.3">
      <c r="J174" s="15" t="s">
        <v>36</v>
      </c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 spans="10:24" x14ac:dyDescent="0.3"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 spans="10:24" x14ac:dyDescent="0.3"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</sheetData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workbookViewId="0">
      <selection activeCell="D16" sqref="D16"/>
    </sheetView>
  </sheetViews>
  <sheetFormatPr defaultRowHeight="16.5" x14ac:dyDescent="0.3"/>
  <cols>
    <col min="1" max="1" width="13" style="1" bestFit="1" customWidth="1"/>
    <col min="2" max="2" width="21.625" style="1" hidden="1" customWidth="1"/>
    <col min="3" max="7" width="21.625" style="1" customWidth="1"/>
    <col min="8" max="16384" width="9" style="1"/>
  </cols>
  <sheetData>
    <row r="2" spans="1:7" x14ac:dyDescent="0.3">
      <c r="A2" s="2"/>
      <c r="B2" s="2" t="s">
        <v>0</v>
      </c>
      <c r="C2" s="2" t="s">
        <v>9</v>
      </c>
      <c r="D2" s="2" t="s">
        <v>10</v>
      </c>
      <c r="E2" s="2" t="s">
        <v>1</v>
      </c>
      <c r="F2" s="2" t="s">
        <v>2</v>
      </c>
      <c r="G2" s="2" t="s">
        <v>3</v>
      </c>
    </row>
    <row r="3" spans="1:7" x14ac:dyDescent="0.3">
      <c r="A3" s="2" t="s">
        <v>4</v>
      </c>
      <c r="B3" s="3">
        <f>D3+F3+G3</f>
        <v>1087578130</v>
      </c>
      <c r="C3" s="3">
        <f>입력!C3+입력!D3+입력!E3+입력!F3</f>
        <v>992599990</v>
      </c>
      <c r="D3" s="3">
        <f>C3-E3</f>
        <v>992569100</v>
      </c>
      <c r="E3" s="3">
        <f>입력!G3</f>
        <v>30890</v>
      </c>
      <c r="F3" s="4"/>
      <c r="G3" s="3">
        <f>입력!B3</f>
        <v>95009030</v>
      </c>
    </row>
    <row r="4" spans="1:7" x14ac:dyDescent="0.3">
      <c r="A4" s="2" t="s">
        <v>5</v>
      </c>
      <c r="B4" s="3">
        <f t="shared" ref="B4:B7" si="0">D4+F4+G4</f>
        <v>249063510</v>
      </c>
      <c r="C4" s="3">
        <f>입력!C4+입력!D4+입력!E4+입력!F4</f>
        <v>242577500</v>
      </c>
      <c r="D4" s="3">
        <f t="shared" ref="D4:D7" si="1">C4-E4</f>
        <v>242577500</v>
      </c>
      <c r="E4" s="3">
        <f>입력!G4</f>
        <v>0</v>
      </c>
      <c r="F4" s="4"/>
      <c r="G4" s="3">
        <f>입력!B4</f>
        <v>6486010</v>
      </c>
    </row>
    <row r="5" spans="1:7" x14ac:dyDescent="0.3">
      <c r="A5" s="2" t="s">
        <v>6</v>
      </c>
      <c r="B5" s="3">
        <f t="shared" si="0"/>
        <v>825947880</v>
      </c>
      <c r="C5" s="3">
        <f>입력!C5+입력!D5+입력!E5+입력!F5</f>
        <v>682084230</v>
      </c>
      <c r="D5" s="3">
        <f t="shared" si="1"/>
        <v>682058230</v>
      </c>
      <c r="E5" s="3">
        <f>입력!G5</f>
        <v>26000</v>
      </c>
      <c r="F5" s="4"/>
      <c r="G5" s="3">
        <f>입력!B5</f>
        <v>143889650</v>
      </c>
    </row>
    <row r="6" spans="1:7" x14ac:dyDescent="0.3">
      <c r="A6" s="2" t="s">
        <v>7</v>
      </c>
      <c r="B6" s="3">
        <f t="shared" si="0"/>
        <v>32992150</v>
      </c>
      <c r="C6" s="3">
        <f>입력!C6+입력!D6+입력!E6+입력!F6</f>
        <v>24216360</v>
      </c>
      <c r="D6" s="3">
        <f t="shared" si="1"/>
        <v>24216360</v>
      </c>
      <c r="E6" s="3">
        <f>입력!G6</f>
        <v>0</v>
      </c>
      <c r="F6" s="4"/>
      <c r="G6" s="3">
        <f>입력!B6</f>
        <v>8775790</v>
      </c>
    </row>
    <row r="7" spans="1:7" x14ac:dyDescent="0.3">
      <c r="A7" s="2" t="s">
        <v>8</v>
      </c>
      <c r="B7" s="3">
        <f t="shared" si="0"/>
        <v>65829030</v>
      </c>
      <c r="C7" s="3">
        <f>입력!C7+입력!D7+입력!E7+입력!F7</f>
        <v>63852940</v>
      </c>
      <c r="D7" s="3">
        <f t="shared" si="1"/>
        <v>63852940</v>
      </c>
      <c r="E7" s="3">
        <f>입력!G7</f>
        <v>0</v>
      </c>
      <c r="F7" s="4"/>
      <c r="G7" s="3">
        <f>입력!B7</f>
        <v>1976090</v>
      </c>
    </row>
    <row r="8" spans="1:7" x14ac:dyDescent="0.3">
      <c r="A8" s="2"/>
      <c r="B8" s="2"/>
      <c r="C8" s="2"/>
      <c r="D8" s="2"/>
      <c r="E8" s="2"/>
      <c r="F8" s="2"/>
      <c r="G8" s="2"/>
    </row>
    <row r="9" spans="1:7" hidden="1" x14ac:dyDescent="0.3">
      <c r="A9" s="2" t="s">
        <v>31</v>
      </c>
      <c r="B9" s="3">
        <f>D9+F9+G9</f>
        <v>0</v>
      </c>
      <c r="C9" s="3">
        <f>입력!C9+입력!D9+입력!E9+입력!F9</f>
        <v>0</v>
      </c>
      <c r="D9" s="3">
        <f t="shared" ref="D9:D33" si="2">C9-E9</f>
        <v>0</v>
      </c>
      <c r="E9" s="3"/>
      <c r="F9" s="3"/>
      <c r="G9" s="3">
        <f>입력!B9</f>
        <v>0</v>
      </c>
    </row>
    <row r="10" spans="1:7" hidden="1" x14ac:dyDescent="0.3">
      <c r="A10" s="2" t="s">
        <v>162</v>
      </c>
      <c r="B10" s="3">
        <f>D10+F10+G10</f>
        <v>0</v>
      </c>
      <c r="C10" s="3">
        <f>입력!C10+입력!D10+입력!E10+입력!F10</f>
        <v>0</v>
      </c>
      <c r="D10" s="3">
        <f t="shared" si="2"/>
        <v>0</v>
      </c>
      <c r="E10" s="3"/>
      <c r="F10" s="3"/>
      <c r="G10" s="3">
        <f>입력!B10</f>
        <v>0</v>
      </c>
    </row>
    <row r="11" spans="1:7" hidden="1" x14ac:dyDescent="0.3">
      <c r="A11" s="123" t="s">
        <v>161</v>
      </c>
      <c r="B11" s="3">
        <f>D11+F11+G11</f>
        <v>0</v>
      </c>
      <c r="C11" s="3">
        <f>입력!C11+입력!D11+입력!E11+입력!F11</f>
        <v>0</v>
      </c>
      <c r="D11" s="3">
        <f t="shared" ref="D11" si="3">C11-E11</f>
        <v>0</v>
      </c>
      <c r="E11" s="3"/>
      <c r="F11" s="3"/>
      <c r="G11" s="3">
        <f>입력!B11</f>
        <v>0</v>
      </c>
    </row>
    <row r="12" spans="1:7" x14ac:dyDescent="0.3">
      <c r="A12" s="2">
        <v>2023</v>
      </c>
      <c r="B12" s="3">
        <f t="shared" ref="B12:B33" si="4">D12+F12+G12</f>
        <v>801469400</v>
      </c>
      <c r="C12" s="3">
        <f>입력!C12+입력!D12+입력!E12+입력!F12</f>
        <v>208329910</v>
      </c>
      <c r="D12" s="3">
        <f t="shared" si="2"/>
        <v>207026670</v>
      </c>
      <c r="E12" s="3">
        <f>입력!G12</f>
        <v>1303240</v>
      </c>
      <c r="F12" s="3">
        <f>입력!H12</f>
        <v>0</v>
      </c>
      <c r="G12" s="3">
        <f>입력!B12</f>
        <v>594442730</v>
      </c>
    </row>
    <row r="13" spans="1:7" x14ac:dyDescent="0.3">
      <c r="A13" s="2">
        <v>2022</v>
      </c>
      <c r="B13" s="3">
        <f t="shared" si="4"/>
        <v>32650230</v>
      </c>
      <c r="C13" s="3">
        <f>입력!C13+입력!D13+입력!E13+입력!F13</f>
        <v>669280</v>
      </c>
      <c r="D13" s="3">
        <f t="shared" si="2"/>
        <v>669280</v>
      </c>
      <c r="E13" s="3">
        <f>입력!G13</f>
        <v>0</v>
      </c>
      <c r="F13" s="3">
        <f>입력!H13</f>
        <v>0</v>
      </c>
      <c r="G13" s="3">
        <f>입력!B13</f>
        <v>31980950</v>
      </c>
    </row>
    <row r="14" spans="1:7" x14ac:dyDescent="0.3">
      <c r="A14" s="2">
        <v>2021</v>
      </c>
      <c r="B14" s="3">
        <f t="shared" si="4"/>
        <v>13458310</v>
      </c>
      <c r="C14" s="3">
        <f>입력!C14+입력!D14+입력!E14+입력!F14</f>
        <v>46920</v>
      </c>
      <c r="D14" s="3">
        <f t="shared" si="2"/>
        <v>46920</v>
      </c>
      <c r="E14" s="3">
        <f>입력!G14</f>
        <v>0</v>
      </c>
      <c r="F14" s="3">
        <f>입력!H14</f>
        <v>0</v>
      </c>
      <c r="G14" s="3">
        <f>입력!B14</f>
        <v>13411390</v>
      </c>
    </row>
    <row r="15" spans="1:7" x14ac:dyDescent="0.3">
      <c r="A15" s="2">
        <v>2020</v>
      </c>
      <c r="B15" s="3">
        <f t="shared" si="4"/>
        <v>5133910</v>
      </c>
      <c r="C15" s="3">
        <f>입력!C15+입력!D15+입력!E15+입력!F15</f>
        <v>9740</v>
      </c>
      <c r="D15" s="3">
        <f t="shared" si="2"/>
        <v>9740</v>
      </c>
      <c r="E15" s="3">
        <f>입력!G15</f>
        <v>0</v>
      </c>
      <c r="F15" s="3">
        <f>입력!H15</f>
        <v>0</v>
      </c>
      <c r="G15" s="3">
        <f>입력!B15</f>
        <v>5124170</v>
      </c>
    </row>
    <row r="16" spans="1:7" x14ac:dyDescent="0.3">
      <c r="A16" s="2">
        <v>2019</v>
      </c>
      <c r="B16" s="3">
        <f t="shared" si="4"/>
        <v>470710</v>
      </c>
      <c r="C16" s="3">
        <f>입력!C16+입력!D16+입력!E16+입력!F16</f>
        <v>0</v>
      </c>
      <c r="D16" s="3">
        <f t="shared" si="2"/>
        <v>0</v>
      </c>
      <c r="E16" s="3">
        <f>입력!G16</f>
        <v>0</v>
      </c>
      <c r="F16" s="3">
        <f>입력!H16</f>
        <v>0</v>
      </c>
      <c r="G16" s="3">
        <f>입력!B16</f>
        <v>470710</v>
      </c>
    </row>
    <row r="17" spans="1:7" x14ac:dyDescent="0.3">
      <c r="A17" s="2">
        <v>2018</v>
      </c>
      <c r="B17" s="3">
        <f t="shared" si="4"/>
        <v>1768420</v>
      </c>
      <c r="C17" s="3">
        <f>입력!C17+입력!D17+입력!E17+입력!F17</f>
        <v>0</v>
      </c>
      <c r="D17" s="3">
        <f t="shared" si="2"/>
        <v>0</v>
      </c>
      <c r="E17" s="3">
        <f>입력!G17</f>
        <v>0</v>
      </c>
      <c r="F17" s="3">
        <f>입력!H17</f>
        <v>0</v>
      </c>
      <c r="G17" s="3">
        <f>입력!B17</f>
        <v>1768420</v>
      </c>
    </row>
    <row r="18" spans="1:7" x14ac:dyDescent="0.3">
      <c r="A18" s="2">
        <v>2017</v>
      </c>
      <c r="B18" s="3">
        <f t="shared" si="4"/>
        <v>1810160</v>
      </c>
      <c r="C18" s="3">
        <f>입력!C18+입력!D18+입력!E18+입력!F18</f>
        <v>0</v>
      </c>
      <c r="D18" s="3">
        <f t="shared" si="2"/>
        <v>0</v>
      </c>
      <c r="E18" s="3">
        <f>입력!G18</f>
        <v>0</v>
      </c>
      <c r="F18" s="3">
        <f>입력!H18</f>
        <v>0</v>
      </c>
      <c r="G18" s="3">
        <f>입력!B18</f>
        <v>1810160</v>
      </c>
    </row>
    <row r="19" spans="1:7" x14ac:dyDescent="0.3">
      <c r="A19" s="2">
        <v>2016</v>
      </c>
      <c r="B19" s="3">
        <f t="shared" si="4"/>
        <v>403050</v>
      </c>
      <c r="C19" s="3">
        <f>입력!C19+입력!D19+입력!E19+입력!F19</f>
        <v>0</v>
      </c>
      <c r="D19" s="3">
        <f t="shared" si="2"/>
        <v>0</v>
      </c>
      <c r="E19" s="3">
        <f>입력!G19</f>
        <v>0</v>
      </c>
      <c r="F19" s="3">
        <f>입력!H19</f>
        <v>0</v>
      </c>
      <c r="G19" s="3">
        <f>입력!B19</f>
        <v>403050</v>
      </c>
    </row>
    <row r="20" spans="1:7" x14ac:dyDescent="0.3">
      <c r="A20" s="2">
        <v>2015</v>
      </c>
      <c r="B20" s="3">
        <f t="shared" si="4"/>
        <v>115400</v>
      </c>
      <c r="C20" s="3">
        <f>입력!C20+입력!D20+입력!E20+입력!F20</f>
        <v>0</v>
      </c>
      <c r="D20" s="3">
        <f t="shared" si="2"/>
        <v>0</v>
      </c>
      <c r="E20" s="3">
        <f>입력!G20</f>
        <v>0</v>
      </c>
      <c r="F20" s="3">
        <f>입력!H20</f>
        <v>0</v>
      </c>
      <c r="G20" s="3">
        <f>입력!B20</f>
        <v>115400</v>
      </c>
    </row>
    <row r="21" spans="1:7" x14ac:dyDescent="0.3">
      <c r="A21" s="2">
        <v>2014</v>
      </c>
      <c r="B21" s="3">
        <f t="shared" si="4"/>
        <v>457610</v>
      </c>
      <c r="C21" s="3">
        <f>입력!C21+입력!D21+입력!E21+입력!F21</f>
        <v>0</v>
      </c>
      <c r="D21" s="3">
        <f t="shared" si="2"/>
        <v>0</v>
      </c>
      <c r="E21" s="3">
        <f>입력!G21</f>
        <v>0</v>
      </c>
      <c r="F21" s="3">
        <f>입력!H21</f>
        <v>0</v>
      </c>
      <c r="G21" s="3">
        <f>입력!B21</f>
        <v>457610</v>
      </c>
    </row>
    <row r="22" spans="1:7" x14ac:dyDescent="0.3">
      <c r="A22" s="2">
        <v>2013</v>
      </c>
      <c r="B22" s="3">
        <f t="shared" si="4"/>
        <v>250530</v>
      </c>
      <c r="C22" s="3">
        <f>입력!C22+입력!D22+입력!E22+입력!F22</f>
        <v>0</v>
      </c>
      <c r="D22" s="3">
        <f t="shared" si="2"/>
        <v>0</v>
      </c>
      <c r="E22" s="3">
        <f>입력!G22</f>
        <v>0</v>
      </c>
      <c r="F22" s="3">
        <f>입력!H22</f>
        <v>0</v>
      </c>
      <c r="G22" s="3">
        <f>입력!B22</f>
        <v>250530</v>
      </c>
    </row>
    <row r="23" spans="1:7" x14ac:dyDescent="0.3">
      <c r="A23" s="2">
        <v>2012</v>
      </c>
      <c r="B23" s="3">
        <f t="shared" si="4"/>
        <v>95790</v>
      </c>
      <c r="C23" s="3">
        <f>입력!C23+입력!D23+입력!E23+입력!F23</f>
        <v>0</v>
      </c>
      <c r="D23" s="3">
        <f t="shared" si="2"/>
        <v>0</v>
      </c>
      <c r="E23" s="3">
        <f>입력!G23</f>
        <v>0</v>
      </c>
      <c r="F23" s="3">
        <f>입력!H23</f>
        <v>0</v>
      </c>
      <c r="G23" s="3">
        <f>입력!B23</f>
        <v>95790</v>
      </c>
    </row>
    <row r="24" spans="1:7" x14ac:dyDescent="0.3">
      <c r="A24" s="2">
        <v>2011</v>
      </c>
      <c r="B24" s="3">
        <f t="shared" si="4"/>
        <v>561040</v>
      </c>
      <c r="C24" s="3">
        <f>입력!C24+입력!D24+입력!E24+입력!F24</f>
        <v>0</v>
      </c>
      <c r="D24" s="3">
        <f t="shared" si="2"/>
        <v>0</v>
      </c>
      <c r="E24" s="3">
        <f>입력!G24</f>
        <v>0</v>
      </c>
      <c r="F24" s="3">
        <f>입력!H24</f>
        <v>0</v>
      </c>
      <c r="G24" s="3">
        <f>입력!B24</f>
        <v>561040</v>
      </c>
    </row>
    <row r="25" spans="1:7" x14ac:dyDescent="0.3">
      <c r="A25" s="2">
        <v>2010</v>
      </c>
      <c r="B25" s="3">
        <f t="shared" si="4"/>
        <v>514290</v>
      </c>
      <c r="C25" s="3">
        <f>입력!C25+입력!D25+입력!E25+입력!F25</f>
        <v>0</v>
      </c>
      <c r="D25" s="3">
        <f t="shared" si="2"/>
        <v>0</v>
      </c>
      <c r="E25" s="3">
        <f>입력!G25</f>
        <v>0</v>
      </c>
      <c r="F25" s="3">
        <f>입력!H25</f>
        <v>0</v>
      </c>
      <c r="G25" s="3">
        <f>입력!B25</f>
        <v>514290</v>
      </c>
    </row>
    <row r="26" spans="1:7" x14ac:dyDescent="0.3">
      <c r="A26" s="2">
        <v>2009</v>
      </c>
      <c r="B26" s="3">
        <f t="shared" si="4"/>
        <v>371660</v>
      </c>
      <c r="C26" s="3">
        <f>입력!C26+입력!D26+입력!E26+입력!F26</f>
        <v>0</v>
      </c>
      <c r="D26" s="3">
        <f t="shared" si="2"/>
        <v>0</v>
      </c>
      <c r="E26" s="3">
        <f>입력!G26</f>
        <v>0</v>
      </c>
      <c r="F26" s="3">
        <f>입력!H26</f>
        <v>0</v>
      </c>
      <c r="G26" s="3">
        <f>입력!B26</f>
        <v>371660</v>
      </c>
    </row>
    <row r="27" spans="1:7" x14ac:dyDescent="0.3">
      <c r="A27" s="2">
        <v>2008</v>
      </c>
      <c r="B27" s="3">
        <f t="shared" si="4"/>
        <v>103850</v>
      </c>
      <c r="C27" s="3">
        <f>입력!C27+입력!D27+입력!E27+입력!F27</f>
        <v>0</v>
      </c>
      <c r="D27" s="3">
        <f t="shared" si="2"/>
        <v>0</v>
      </c>
      <c r="E27" s="3">
        <f>입력!G27</f>
        <v>0</v>
      </c>
      <c r="F27" s="3">
        <f>입력!H27</f>
        <v>0</v>
      </c>
      <c r="G27" s="3">
        <f>입력!B27</f>
        <v>103850</v>
      </c>
    </row>
    <row r="28" spans="1:7" x14ac:dyDescent="0.3">
      <c r="A28" s="2">
        <v>2007</v>
      </c>
      <c r="B28" s="3">
        <f t="shared" si="4"/>
        <v>82020</v>
      </c>
      <c r="C28" s="3">
        <f>입력!C28+입력!D28+입력!E28+입력!F28</f>
        <v>0</v>
      </c>
      <c r="D28" s="3">
        <f t="shared" si="2"/>
        <v>0</v>
      </c>
      <c r="E28" s="3">
        <f>입력!G28</f>
        <v>0</v>
      </c>
      <c r="F28" s="3">
        <f>입력!H28</f>
        <v>0</v>
      </c>
      <c r="G28" s="3">
        <f>입력!B28</f>
        <v>82020</v>
      </c>
    </row>
    <row r="29" spans="1:7" x14ac:dyDescent="0.3">
      <c r="A29" s="2">
        <v>2006</v>
      </c>
      <c r="B29" s="3">
        <f t="shared" si="4"/>
        <v>18270</v>
      </c>
      <c r="C29" s="3">
        <f>입력!C29+입력!D29+입력!E29+입력!F29</f>
        <v>0</v>
      </c>
      <c r="D29" s="3">
        <f t="shared" si="2"/>
        <v>0</v>
      </c>
      <c r="E29" s="3">
        <f>입력!G29</f>
        <v>0</v>
      </c>
      <c r="F29" s="3">
        <f>입력!H29</f>
        <v>0</v>
      </c>
      <c r="G29" s="3">
        <f>입력!B29</f>
        <v>18270</v>
      </c>
    </row>
    <row r="30" spans="1:7" x14ac:dyDescent="0.3">
      <c r="A30" s="2">
        <v>2005</v>
      </c>
      <c r="B30" s="3">
        <f t="shared" si="4"/>
        <v>46820</v>
      </c>
      <c r="C30" s="3">
        <f>입력!C30+입력!D30+입력!E30+입력!F30</f>
        <v>0</v>
      </c>
      <c r="D30" s="3">
        <f t="shared" si="2"/>
        <v>0</v>
      </c>
      <c r="E30" s="3">
        <f>입력!G30</f>
        <v>0</v>
      </c>
      <c r="F30" s="3">
        <f>입력!H30</f>
        <v>0</v>
      </c>
      <c r="G30" s="3">
        <f>입력!B30</f>
        <v>46820</v>
      </c>
    </row>
    <row r="31" spans="1:7" x14ac:dyDescent="0.3">
      <c r="A31" s="2">
        <v>2004</v>
      </c>
      <c r="B31" s="3">
        <f t="shared" si="4"/>
        <v>9060</v>
      </c>
      <c r="C31" s="3">
        <f>입력!C31+입력!D31+입력!E31+입력!F31</f>
        <v>0</v>
      </c>
      <c r="D31" s="3">
        <f t="shared" si="2"/>
        <v>0</v>
      </c>
      <c r="E31" s="3">
        <f>입력!G31</f>
        <v>0</v>
      </c>
      <c r="F31" s="3">
        <f>입력!H31</f>
        <v>0</v>
      </c>
      <c r="G31" s="3">
        <f>입력!B31</f>
        <v>9060</v>
      </c>
    </row>
    <row r="32" spans="1:7" x14ac:dyDescent="0.3">
      <c r="A32" s="2">
        <v>2003</v>
      </c>
      <c r="B32" s="3">
        <f t="shared" si="4"/>
        <v>0</v>
      </c>
      <c r="C32" s="3">
        <f>입력!C32+입력!D32+입력!E32+입력!F32</f>
        <v>0</v>
      </c>
      <c r="D32" s="3">
        <f t="shared" si="2"/>
        <v>0</v>
      </c>
      <c r="E32" s="3">
        <f>입력!G32</f>
        <v>0</v>
      </c>
      <c r="F32" s="3">
        <f>입력!H32</f>
        <v>0</v>
      </c>
      <c r="G32" s="3">
        <f>입력!B32</f>
        <v>0</v>
      </c>
    </row>
    <row r="33" spans="1:7" x14ac:dyDescent="0.3">
      <c r="A33" s="2">
        <v>2002</v>
      </c>
      <c r="B33" s="3">
        <f t="shared" si="4"/>
        <v>0</v>
      </c>
      <c r="C33" s="3">
        <f>입력!C33+입력!D33+입력!E33+입력!F33</f>
        <v>0</v>
      </c>
      <c r="D33" s="3">
        <f t="shared" si="2"/>
        <v>0</v>
      </c>
      <c r="E33" s="3">
        <f>입력!G33</f>
        <v>0</v>
      </c>
      <c r="F33" s="3">
        <f>입력!H33</f>
        <v>0</v>
      </c>
      <c r="G33" s="3">
        <f>입력!B33</f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R86"/>
  <sheetViews>
    <sheetView showGridLines="0" tabSelected="1" view="pageBreakPreview" zoomScale="75" zoomScaleNormal="75" zoomScaleSheetLayoutView="75" workbookViewId="0">
      <pane ySplit="5" topLeftCell="A6" activePane="bottomLeft" state="frozen"/>
      <selection activeCell="I43" sqref="I43"/>
      <selection pane="bottomLeft" activeCell="K11" sqref="K11"/>
    </sheetView>
  </sheetViews>
  <sheetFormatPr defaultRowHeight="16.5" x14ac:dyDescent="0.2"/>
  <cols>
    <col min="1" max="1" width="1.75" style="30" customWidth="1"/>
    <col min="2" max="3" width="1.375" style="30" customWidth="1"/>
    <col min="4" max="4" width="28.75" style="30" customWidth="1"/>
    <col min="5" max="5" width="19.875" style="30" customWidth="1"/>
    <col min="6" max="6" width="23" style="30" bestFit="1" customWidth="1"/>
    <col min="7" max="7" width="22.25" style="30" bestFit="1" customWidth="1"/>
    <col min="8" max="8" width="23" style="30" bestFit="1" customWidth="1"/>
    <col min="9" max="9" width="19.25" style="30" bestFit="1" customWidth="1"/>
    <col min="10" max="10" width="22.5" style="30" bestFit="1" customWidth="1"/>
    <col min="11" max="11" width="15.625" style="30" customWidth="1"/>
    <col min="12" max="13" width="18.625" style="30" customWidth="1"/>
    <col min="14" max="14" width="5.875" style="30" customWidth="1"/>
    <col min="15" max="17" width="2.125" style="30" customWidth="1"/>
    <col min="18" max="18" width="22.75" style="30" customWidth="1"/>
    <col min="19" max="19" width="24.125" style="30" customWidth="1"/>
    <col min="20" max="20" width="25.375" style="30" bestFit="1" customWidth="1"/>
    <col min="21" max="21" width="21.75" style="30" customWidth="1"/>
    <col min="22" max="22" width="20.25" style="30" customWidth="1"/>
    <col min="23" max="26" width="17.5" style="30" customWidth="1"/>
    <col min="27" max="28" width="18" style="30" customWidth="1"/>
    <col min="29" max="29" width="20.125" style="30" customWidth="1"/>
    <col min="30" max="30" width="14.875" style="30" customWidth="1"/>
    <col min="31" max="31" width="16.75" style="30" customWidth="1"/>
    <col min="32" max="32" width="10.5" style="30" customWidth="1"/>
    <col min="33" max="33" width="16.5" style="30" customWidth="1"/>
    <col min="34" max="34" width="10.75" style="30" customWidth="1"/>
    <col min="35" max="35" width="14.25" style="30" customWidth="1"/>
    <col min="36" max="36" width="15.25" style="30" customWidth="1"/>
    <col min="37" max="16384" width="9" style="30"/>
  </cols>
  <sheetData>
    <row r="1" spans="1:96" s="16" customFormat="1" ht="61.5" customHeight="1" x14ac:dyDescent="0.2">
      <c r="A1" s="128" t="s">
        <v>38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96" s="16" customFormat="1" ht="37.5" customHeight="1" x14ac:dyDescent="0.3">
      <c r="A2" s="17"/>
      <c r="B2" s="18"/>
      <c r="C2" s="19"/>
      <c r="D2" s="20" t="s">
        <v>159</v>
      </c>
      <c r="E2" s="21"/>
      <c r="F2" s="21"/>
      <c r="G2" s="21"/>
      <c r="H2" s="21"/>
      <c r="I2" s="21"/>
      <c r="J2" s="21"/>
      <c r="K2" s="21"/>
      <c r="L2" s="21"/>
      <c r="M2" s="22" t="s">
        <v>39</v>
      </c>
      <c r="N2" s="23"/>
      <c r="O2" s="23" t="s">
        <v>40</v>
      </c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</row>
    <row r="3" spans="1:96" ht="20.100000000000001" customHeight="1" x14ac:dyDescent="0.2">
      <c r="A3" s="129" t="s">
        <v>41</v>
      </c>
      <c r="B3" s="129"/>
      <c r="C3" s="129"/>
      <c r="D3" s="129"/>
      <c r="E3" s="24" t="s">
        <v>42</v>
      </c>
      <c r="F3" s="24"/>
      <c r="G3" s="24" t="s">
        <v>43</v>
      </c>
      <c r="H3" s="24"/>
      <c r="I3" s="24" t="s">
        <v>44</v>
      </c>
      <c r="J3" s="24"/>
      <c r="K3" s="24" t="s">
        <v>45</v>
      </c>
      <c r="L3" s="24"/>
      <c r="M3" s="130" t="s">
        <v>46</v>
      </c>
      <c r="N3" s="25"/>
      <c r="O3" s="26"/>
      <c r="P3" s="27"/>
      <c r="Q3" s="27"/>
      <c r="R3" s="28"/>
      <c r="S3" s="29" t="s">
        <v>47</v>
      </c>
      <c r="T3" s="29" t="s">
        <v>48</v>
      </c>
      <c r="U3" s="29" t="s">
        <v>49</v>
      </c>
      <c r="V3" s="29" t="s">
        <v>50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96" s="32" customFormat="1" ht="20.100000000000001" customHeight="1" x14ac:dyDescent="0.3">
      <c r="A4" s="129"/>
      <c r="B4" s="129"/>
      <c r="C4" s="129"/>
      <c r="D4" s="129"/>
      <c r="E4" s="131" t="s">
        <v>51</v>
      </c>
      <c r="F4" s="131" t="s">
        <v>52</v>
      </c>
      <c r="G4" s="131" t="s">
        <v>51</v>
      </c>
      <c r="H4" s="131" t="s">
        <v>52</v>
      </c>
      <c r="I4" s="131" t="s">
        <v>51</v>
      </c>
      <c r="J4" s="31" t="s">
        <v>53</v>
      </c>
      <c r="K4" s="131" t="s">
        <v>51</v>
      </c>
      <c r="L4" s="131" t="s">
        <v>52</v>
      </c>
      <c r="M4" s="130"/>
      <c r="O4" s="33" t="s">
        <v>54</v>
      </c>
      <c r="P4" s="34"/>
      <c r="Q4" s="34"/>
      <c r="R4" s="35"/>
      <c r="S4" s="29" t="s">
        <v>55</v>
      </c>
      <c r="T4" s="36" t="s">
        <v>55</v>
      </c>
      <c r="U4" s="29" t="s">
        <v>56</v>
      </c>
      <c r="V4" s="29" t="s">
        <v>57</v>
      </c>
    </row>
    <row r="5" spans="1:96" s="32" customFormat="1" ht="20.100000000000001" customHeight="1" x14ac:dyDescent="0.2">
      <c r="A5" s="129"/>
      <c r="B5" s="129"/>
      <c r="C5" s="129"/>
      <c r="D5" s="129"/>
      <c r="E5" s="130"/>
      <c r="F5" s="130"/>
      <c r="G5" s="130"/>
      <c r="H5" s="130"/>
      <c r="I5" s="130"/>
      <c r="J5" s="31" t="s">
        <v>58</v>
      </c>
      <c r="K5" s="130"/>
      <c r="L5" s="130"/>
      <c r="M5" s="130"/>
      <c r="O5" s="37"/>
      <c r="P5" s="38"/>
      <c r="Q5" s="38"/>
      <c r="R5" s="39"/>
      <c r="S5" s="29" t="s">
        <v>59</v>
      </c>
      <c r="T5" s="36" t="s">
        <v>59</v>
      </c>
      <c r="U5" s="29"/>
      <c r="V5" s="29"/>
    </row>
    <row r="6" spans="1:96" s="32" customFormat="1" ht="20.100000000000001" customHeight="1" x14ac:dyDescent="0.3">
      <c r="A6" s="140" t="s">
        <v>60</v>
      </c>
      <c r="B6" s="140"/>
      <c r="C6" s="140"/>
      <c r="D6" s="140"/>
      <c r="E6" s="40">
        <f>SUM(E7+E35)</f>
        <v>4019505830</v>
      </c>
      <c r="F6" s="40">
        <f>SUM(F7+F35)</f>
        <v>4019505830</v>
      </c>
      <c r="G6" s="40">
        <f t="shared" ref="G6:M6" si="0">SUM(G7+G35)</f>
        <v>3111331340</v>
      </c>
      <c r="H6" s="40">
        <f t="shared" si="0"/>
        <v>3111331340</v>
      </c>
      <c r="I6" s="40">
        <f t="shared" si="0"/>
        <v>1360130</v>
      </c>
      <c r="J6" s="40">
        <f t="shared" si="0"/>
        <v>1360130</v>
      </c>
      <c r="K6" s="40">
        <f t="shared" si="0"/>
        <v>0</v>
      </c>
      <c r="L6" s="40">
        <f t="shared" si="0"/>
        <v>0</v>
      </c>
      <c r="M6" s="40">
        <f t="shared" si="0"/>
        <v>908174490</v>
      </c>
      <c r="O6" s="41" t="s">
        <v>61</v>
      </c>
      <c r="P6" s="41"/>
      <c r="Q6" s="41"/>
      <c r="R6" s="41"/>
      <c r="S6" s="41"/>
      <c r="T6" s="41"/>
      <c r="U6" s="41"/>
      <c r="V6" s="41"/>
    </row>
    <row r="7" spans="1:96" s="32" customFormat="1" ht="20.100000000000001" customHeight="1" x14ac:dyDescent="0.3">
      <c r="A7" s="137" t="s">
        <v>62</v>
      </c>
      <c r="B7" s="138"/>
      <c r="C7" s="138"/>
      <c r="D7" s="139"/>
      <c r="E7" s="42">
        <f>E8</f>
        <v>2261410700</v>
      </c>
      <c r="F7" s="42">
        <f t="shared" ref="F7:M8" si="1">F8</f>
        <v>2261410700</v>
      </c>
      <c r="G7" s="42">
        <f t="shared" si="1"/>
        <v>2005274130</v>
      </c>
      <c r="H7" s="42">
        <f t="shared" si="1"/>
        <v>2005274130</v>
      </c>
      <c r="I7" s="42">
        <f t="shared" si="1"/>
        <v>56890</v>
      </c>
      <c r="J7" s="42">
        <f t="shared" si="1"/>
        <v>56890</v>
      </c>
      <c r="K7" s="42">
        <f t="shared" si="1"/>
        <v>0</v>
      </c>
      <c r="L7" s="42">
        <f t="shared" si="1"/>
        <v>0</v>
      </c>
      <c r="M7" s="42">
        <f t="shared" si="1"/>
        <v>256136570</v>
      </c>
      <c r="O7" s="41" t="s">
        <v>63</v>
      </c>
      <c r="P7" s="41"/>
      <c r="Q7" s="41"/>
      <c r="R7" s="41"/>
      <c r="S7" s="41"/>
      <c r="T7" s="41"/>
      <c r="U7" s="41"/>
      <c r="V7" s="41"/>
    </row>
    <row r="8" spans="1:96" s="32" customFormat="1" ht="20.100000000000001" customHeight="1" x14ac:dyDescent="0.3">
      <c r="A8" s="43" t="s">
        <v>64</v>
      </c>
      <c r="B8" s="42" t="s">
        <v>64</v>
      </c>
      <c r="C8" s="44"/>
      <c r="D8" s="44"/>
      <c r="E8" s="42">
        <f>E9</f>
        <v>2261410700</v>
      </c>
      <c r="F8" s="42">
        <f t="shared" si="1"/>
        <v>2261410700</v>
      </c>
      <c r="G8" s="42">
        <f t="shared" si="1"/>
        <v>2005274130</v>
      </c>
      <c r="H8" s="42">
        <f t="shared" si="1"/>
        <v>2005274130</v>
      </c>
      <c r="I8" s="42">
        <f t="shared" si="1"/>
        <v>56890</v>
      </c>
      <c r="J8" s="42">
        <f t="shared" si="1"/>
        <v>56890</v>
      </c>
      <c r="K8" s="42">
        <f t="shared" si="1"/>
        <v>0</v>
      </c>
      <c r="L8" s="42">
        <f t="shared" si="1"/>
        <v>0</v>
      </c>
      <c r="M8" s="42">
        <f>M9</f>
        <v>256136570</v>
      </c>
      <c r="O8" s="41"/>
      <c r="P8" s="41" t="s">
        <v>65</v>
      </c>
      <c r="Q8" s="41"/>
      <c r="R8" s="41"/>
      <c r="S8" s="41"/>
      <c r="T8" s="41"/>
      <c r="U8" s="41"/>
      <c r="V8" s="41"/>
    </row>
    <row r="9" spans="1:96" s="32" customFormat="1" ht="20.100000000000001" customHeight="1" x14ac:dyDescent="0.3">
      <c r="A9" s="45"/>
      <c r="B9" s="43" t="s">
        <v>66</v>
      </c>
      <c r="C9" s="137" t="s">
        <v>66</v>
      </c>
      <c r="D9" s="139"/>
      <c r="E9" s="42">
        <f>SUM(E10:E14)</f>
        <v>2261410700</v>
      </c>
      <c r="F9" s="42">
        <f t="shared" ref="F9:L9" si="2">SUM(F10:F14)</f>
        <v>2261410700</v>
      </c>
      <c r="G9" s="42">
        <f t="shared" si="2"/>
        <v>2005274130</v>
      </c>
      <c r="H9" s="42">
        <f t="shared" si="2"/>
        <v>2005274130</v>
      </c>
      <c r="I9" s="42">
        <f t="shared" si="2"/>
        <v>56890</v>
      </c>
      <c r="J9" s="42">
        <f t="shared" si="2"/>
        <v>56890</v>
      </c>
      <c r="K9" s="42">
        <f t="shared" si="2"/>
        <v>0</v>
      </c>
      <c r="L9" s="42">
        <f t="shared" si="2"/>
        <v>0</v>
      </c>
      <c r="M9" s="42">
        <f>SUM(M10:M14)</f>
        <v>256136570</v>
      </c>
      <c r="O9" s="41"/>
      <c r="P9" s="41"/>
      <c r="Q9" s="41" t="s">
        <v>67</v>
      </c>
      <c r="R9" s="41"/>
      <c r="S9" s="41"/>
      <c r="T9" s="41"/>
      <c r="U9" s="41"/>
      <c r="V9" s="41"/>
    </row>
    <row r="10" spans="1:96" s="32" customFormat="1" ht="20.100000000000001" customHeight="1" x14ac:dyDescent="0.3">
      <c r="A10" s="45"/>
      <c r="B10" s="46"/>
      <c r="C10" s="43"/>
      <c r="D10" s="42" t="s">
        <v>68</v>
      </c>
      <c r="E10" s="47">
        <f>F10-S10</f>
        <v>1087578130</v>
      </c>
      <c r="F10" s="42">
        <f>G10+K10+M10+T10+V10</f>
        <v>1087578130</v>
      </c>
      <c r="G10" s="48">
        <f>결과!D3</f>
        <v>992569100</v>
      </c>
      <c r="H10" s="42">
        <f t="shared" ref="H10:H14" si="3">SUM(G10+T10)</f>
        <v>992569100</v>
      </c>
      <c r="I10" s="49">
        <f>결과!E3</f>
        <v>30890</v>
      </c>
      <c r="J10" s="42">
        <f t="shared" ref="J10:J14" si="4">SUM(I10+U10)</f>
        <v>30890</v>
      </c>
      <c r="K10" s="50">
        <f>결과!F3</f>
        <v>0</v>
      </c>
      <c r="L10" s="42">
        <f t="shared" ref="L10:L14" si="5">SUM(K10+V10)</f>
        <v>0</v>
      </c>
      <c r="M10" s="42">
        <f>결과!G3</f>
        <v>95009030</v>
      </c>
      <c r="O10" s="41"/>
      <c r="P10" s="41"/>
      <c r="Q10" s="41"/>
      <c r="R10" s="41" t="s">
        <v>69</v>
      </c>
      <c r="S10" s="51"/>
      <c r="T10" s="51"/>
      <c r="U10" s="51"/>
      <c r="V10" s="41"/>
    </row>
    <row r="11" spans="1:96" s="32" customFormat="1" ht="20.100000000000001" customHeight="1" x14ac:dyDescent="0.3">
      <c r="A11" s="45"/>
      <c r="B11" s="46"/>
      <c r="C11" s="46"/>
      <c r="D11" s="42" t="s">
        <v>70</v>
      </c>
      <c r="E11" s="47">
        <f t="shared" ref="E11:E22" si="6">F11-S11</f>
        <v>249063510</v>
      </c>
      <c r="F11" s="42">
        <f t="shared" ref="F11:F14" si="7">G11+K11+M11+T11+V11</f>
        <v>249063510</v>
      </c>
      <c r="G11" s="48">
        <f>결과!D4</f>
        <v>242577500</v>
      </c>
      <c r="H11" s="42">
        <f t="shared" si="3"/>
        <v>242577500</v>
      </c>
      <c r="I11" s="49">
        <f>결과!E4</f>
        <v>0</v>
      </c>
      <c r="J11" s="42">
        <f t="shared" si="4"/>
        <v>0</v>
      </c>
      <c r="K11" s="50">
        <f>결과!F4</f>
        <v>0</v>
      </c>
      <c r="L11" s="42">
        <f t="shared" si="5"/>
        <v>0</v>
      </c>
      <c r="M11" s="42">
        <f>결과!G4</f>
        <v>6486010</v>
      </c>
      <c r="O11" s="41"/>
      <c r="P11" s="41"/>
      <c r="Q11" s="41"/>
      <c r="R11" s="41" t="s">
        <v>71</v>
      </c>
      <c r="S11" s="51"/>
      <c r="T11" s="51"/>
      <c r="U11" s="51"/>
      <c r="V11" s="41"/>
    </row>
    <row r="12" spans="1:96" s="32" customFormat="1" ht="20.100000000000001" customHeight="1" x14ac:dyDescent="0.3">
      <c r="A12" s="45"/>
      <c r="B12" s="46"/>
      <c r="C12" s="46"/>
      <c r="D12" s="42" t="s">
        <v>72</v>
      </c>
      <c r="E12" s="47">
        <f t="shared" si="6"/>
        <v>825947880</v>
      </c>
      <c r="F12" s="42">
        <f t="shared" si="7"/>
        <v>825947880</v>
      </c>
      <c r="G12" s="48">
        <f>결과!D5</f>
        <v>682058230</v>
      </c>
      <c r="H12" s="42">
        <f t="shared" si="3"/>
        <v>682058230</v>
      </c>
      <c r="I12" s="49">
        <f>결과!E5</f>
        <v>26000</v>
      </c>
      <c r="J12" s="42">
        <f t="shared" si="4"/>
        <v>26000</v>
      </c>
      <c r="K12" s="50">
        <f>결과!F5</f>
        <v>0</v>
      </c>
      <c r="L12" s="42">
        <f t="shared" si="5"/>
        <v>0</v>
      </c>
      <c r="M12" s="42">
        <f>결과!G5</f>
        <v>143889650</v>
      </c>
      <c r="O12" s="41"/>
      <c r="P12" s="41"/>
      <c r="Q12" s="41"/>
      <c r="R12" s="41" t="s">
        <v>73</v>
      </c>
      <c r="S12" s="51"/>
      <c r="T12" s="51"/>
      <c r="U12" s="51"/>
      <c r="V12" s="41"/>
    </row>
    <row r="13" spans="1:96" s="32" customFormat="1" ht="20.100000000000001" customHeight="1" x14ac:dyDescent="0.3">
      <c r="A13" s="45"/>
      <c r="B13" s="46"/>
      <c r="C13" s="46"/>
      <c r="D13" s="42" t="s">
        <v>74</v>
      </c>
      <c r="E13" s="47">
        <f t="shared" si="6"/>
        <v>32992150</v>
      </c>
      <c r="F13" s="42">
        <f t="shared" si="7"/>
        <v>32992150</v>
      </c>
      <c r="G13" s="48">
        <f>결과!D6</f>
        <v>24216360</v>
      </c>
      <c r="H13" s="42">
        <f t="shared" si="3"/>
        <v>24216360</v>
      </c>
      <c r="I13" s="49">
        <f>결과!E6</f>
        <v>0</v>
      </c>
      <c r="J13" s="42">
        <f t="shared" si="4"/>
        <v>0</v>
      </c>
      <c r="K13" s="50">
        <f>결과!F6</f>
        <v>0</v>
      </c>
      <c r="L13" s="42">
        <f t="shared" si="5"/>
        <v>0</v>
      </c>
      <c r="M13" s="42">
        <f>결과!G6</f>
        <v>8775790</v>
      </c>
      <c r="O13" s="41"/>
      <c r="P13" s="41"/>
      <c r="Q13" s="41"/>
      <c r="R13" s="41" t="s">
        <v>75</v>
      </c>
      <c r="S13" s="51"/>
      <c r="T13" s="51"/>
      <c r="U13" s="51"/>
      <c r="V13" s="41"/>
    </row>
    <row r="14" spans="1:96" s="32" customFormat="1" ht="20.100000000000001" customHeight="1" x14ac:dyDescent="0.3">
      <c r="A14" s="45"/>
      <c r="B14" s="52"/>
      <c r="C14" s="52"/>
      <c r="D14" s="53" t="s">
        <v>76</v>
      </c>
      <c r="E14" s="47">
        <f t="shared" si="6"/>
        <v>65829030</v>
      </c>
      <c r="F14" s="42">
        <f t="shared" si="7"/>
        <v>65829030</v>
      </c>
      <c r="G14" s="48">
        <f>결과!D7</f>
        <v>63852940</v>
      </c>
      <c r="H14" s="42">
        <f t="shared" si="3"/>
        <v>63852940</v>
      </c>
      <c r="I14" s="49">
        <f>결과!E7</f>
        <v>0</v>
      </c>
      <c r="J14" s="42">
        <f t="shared" si="4"/>
        <v>0</v>
      </c>
      <c r="K14" s="50">
        <f>결과!F7</f>
        <v>0</v>
      </c>
      <c r="L14" s="42">
        <f t="shared" si="5"/>
        <v>0</v>
      </c>
      <c r="M14" s="42">
        <f>결과!G7</f>
        <v>1976090</v>
      </c>
      <c r="O14" s="41"/>
      <c r="P14" s="41"/>
      <c r="Q14" s="41"/>
      <c r="R14" s="41" t="s">
        <v>77</v>
      </c>
      <c r="S14" s="51"/>
      <c r="T14" s="51"/>
      <c r="U14" s="51"/>
      <c r="V14" s="41"/>
    </row>
    <row r="15" spans="1:96" s="32" customFormat="1" ht="20.100000000000001" hidden="1" customHeight="1" x14ac:dyDescent="0.3">
      <c r="A15" s="52"/>
      <c r="B15" s="137" t="s">
        <v>78</v>
      </c>
      <c r="C15" s="138"/>
      <c r="D15" s="139"/>
      <c r="E15" s="47">
        <f t="shared" ca="1" si="6"/>
        <v>0</v>
      </c>
      <c r="F15" s="42">
        <f ca="1">F16</f>
        <v>0</v>
      </c>
      <c r="G15" s="48">
        <f>결과!D8</f>
        <v>0</v>
      </c>
      <c r="H15" s="42">
        <f>SUM(H16)</f>
        <v>0</v>
      </c>
      <c r="I15" s="49">
        <f>결과!E8</f>
        <v>0</v>
      </c>
      <c r="J15" s="42">
        <f>SUM(J16)</f>
        <v>0</v>
      </c>
      <c r="K15" s="42">
        <f>SUM(K16)</f>
        <v>0</v>
      </c>
      <c r="L15" s="42">
        <f>SUM(L16)</f>
        <v>0</v>
      </c>
      <c r="M15" s="42">
        <f t="shared" ref="M15" ca="1" si="8">F15-H15-L15</f>
        <v>0</v>
      </c>
      <c r="O15" s="41"/>
      <c r="P15" s="41"/>
      <c r="Q15" s="41" t="s">
        <v>79</v>
      </c>
      <c r="R15" s="41"/>
      <c r="S15" s="54">
        <v>0</v>
      </c>
      <c r="T15" s="54">
        <v>0</v>
      </c>
      <c r="U15" s="54">
        <v>0</v>
      </c>
      <c r="V15" s="41">
        <v>0</v>
      </c>
    </row>
    <row r="16" spans="1:96" s="32" customFormat="1" ht="20.100000000000001" hidden="1" customHeight="1" x14ac:dyDescent="0.3">
      <c r="A16" s="42"/>
      <c r="B16" s="42"/>
      <c r="C16" s="42"/>
      <c r="D16" s="42" t="s">
        <v>80</v>
      </c>
      <c r="E16" s="47">
        <f t="shared" ca="1" si="6"/>
        <v>0</v>
      </c>
      <c r="F16" s="42">
        <f ca="1">SUM(E16+S16)</f>
        <v>0</v>
      </c>
      <c r="G16" s="48">
        <f>결과!D9</f>
        <v>0</v>
      </c>
      <c r="H16" s="42">
        <f>SUM(G16+T16)</f>
        <v>0</v>
      </c>
      <c r="I16" s="49">
        <f>결과!E9</f>
        <v>0</v>
      </c>
      <c r="J16" s="42">
        <f>SUM(I16+U16)</f>
        <v>0</v>
      </c>
      <c r="K16" s="42"/>
      <c r="L16" s="42"/>
      <c r="M16" s="42">
        <f ca="1">F16-H16-L16</f>
        <v>0</v>
      </c>
      <c r="O16" s="41"/>
      <c r="P16" s="41"/>
      <c r="Q16" s="41"/>
      <c r="R16" s="41" t="s">
        <v>81</v>
      </c>
      <c r="S16" s="54">
        <v>0</v>
      </c>
      <c r="T16" s="41">
        <v>0</v>
      </c>
      <c r="U16" s="41">
        <v>0</v>
      </c>
      <c r="V16" s="41"/>
    </row>
    <row r="17" spans="1:22" s="32" customFormat="1" ht="20.100000000000001" hidden="1" customHeight="1" x14ac:dyDescent="0.3">
      <c r="A17" s="42"/>
      <c r="B17" s="42"/>
      <c r="C17" s="42"/>
      <c r="D17" s="42"/>
      <c r="E17" s="47">
        <f t="shared" ca="1" si="6"/>
        <v>0</v>
      </c>
      <c r="F17" s="42">
        <f ca="1">SUM(F18+F20+F27)</f>
        <v>0</v>
      </c>
      <c r="G17" s="48">
        <f>결과!D10</f>
        <v>0</v>
      </c>
      <c r="H17" s="42">
        <f>H18+H20+H27</f>
        <v>679020</v>
      </c>
      <c r="I17" s="49">
        <f>결과!E10</f>
        <v>0</v>
      </c>
      <c r="J17" s="42">
        <f>J18+J20+J27</f>
        <v>0</v>
      </c>
      <c r="K17" s="42">
        <f>K18+K20+K27</f>
        <v>0</v>
      </c>
      <c r="L17" s="42">
        <f>L18+L20+L27</f>
        <v>0</v>
      </c>
      <c r="M17" s="42">
        <f t="shared" ref="M17:M22" ca="1" si="9">F17-H17</f>
        <v>0</v>
      </c>
      <c r="O17" s="56"/>
      <c r="P17" s="57" t="s">
        <v>82</v>
      </c>
      <c r="Q17" s="57"/>
      <c r="R17" s="58"/>
      <c r="S17" s="57">
        <v>0</v>
      </c>
      <c r="T17" s="57">
        <v>0</v>
      </c>
      <c r="U17" s="57">
        <v>0</v>
      </c>
      <c r="V17" s="57">
        <v>0</v>
      </c>
    </row>
    <row r="18" spans="1:22" s="32" customFormat="1" ht="20.100000000000001" hidden="1" customHeight="1" x14ac:dyDescent="0.3">
      <c r="A18" s="42"/>
      <c r="B18" s="42" t="s">
        <v>83</v>
      </c>
      <c r="C18" s="42"/>
      <c r="D18" s="42"/>
      <c r="E18" s="47">
        <f t="shared" ca="1" si="6"/>
        <v>0</v>
      </c>
      <c r="F18" s="42">
        <f t="shared" ref="F18:L18" ca="1" si="10">F19</f>
        <v>0</v>
      </c>
      <c r="G18" s="48">
        <f>결과!D12</f>
        <v>207026670</v>
      </c>
      <c r="H18" s="42">
        <f t="shared" si="10"/>
        <v>669280</v>
      </c>
      <c r="I18" s="49">
        <f>결과!E12</f>
        <v>1303240</v>
      </c>
      <c r="J18" s="42">
        <f t="shared" si="10"/>
        <v>0</v>
      </c>
      <c r="K18" s="42">
        <f t="shared" si="10"/>
        <v>0</v>
      </c>
      <c r="L18" s="42">
        <f t="shared" si="10"/>
        <v>0</v>
      </c>
      <c r="M18" s="42">
        <f t="shared" ca="1" si="9"/>
        <v>0</v>
      </c>
      <c r="O18" s="56"/>
      <c r="P18" s="59"/>
      <c r="Q18" s="60" t="s">
        <v>83</v>
      </c>
      <c r="R18" s="61"/>
      <c r="S18" s="60">
        <v>0</v>
      </c>
      <c r="T18" s="60">
        <v>0</v>
      </c>
      <c r="U18" s="60">
        <v>0</v>
      </c>
      <c r="V18" s="60">
        <v>0</v>
      </c>
    </row>
    <row r="19" spans="1:22" s="32" customFormat="1" ht="20.100000000000001" hidden="1" customHeight="1" x14ac:dyDescent="0.3">
      <c r="A19" s="42"/>
      <c r="B19" s="42"/>
      <c r="C19" s="42"/>
      <c r="D19" s="42" t="s">
        <v>84</v>
      </c>
      <c r="E19" s="47">
        <f t="shared" ca="1" si="6"/>
        <v>0</v>
      </c>
      <c r="F19" s="42">
        <f ca="1">SUM(E19+S19)</f>
        <v>0</v>
      </c>
      <c r="G19" s="48">
        <f>결과!D13</f>
        <v>669280</v>
      </c>
      <c r="H19" s="42">
        <f>SUM(G19+T19)</f>
        <v>669280</v>
      </c>
      <c r="I19" s="49">
        <f>결과!E13</f>
        <v>0</v>
      </c>
      <c r="J19" s="42">
        <f>SUM(I19+U19)</f>
        <v>0</v>
      </c>
      <c r="K19" s="42"/>
      <c r="L19" s="42"/>
      <c r="M19" s="42">
        <f t="shared" ca="1" si="9"/>
        <v>0</v>
      </c>
      <c r="O19" s="56"/>
      <c r="P19" s="59"/>
      <c r="Q19" s="60"/>
      <c r="R19" s="61" t="s">
        <v>84</v>
      </c>
      <c r="S19" s="60">
        <v>0</v>
      </c>
      <c r="T19" s="60">
        <v>0</v>
      </c>
      <c r="U19" s="60">
        <v>0</v>
      </c>
      <c r="V19" s="60"/>
    </row>
    <row r="20" spans="1:22" s="32" customFormat="1" ht="20.100000000000001" hidden="1" customHeight="1" x14ac:dyDescent="0.3">
      <c r="A20" s="42"/>
      <c r="B20" s="42" t="s">
        <v>85</v>
      </c>
      <c r="C20" s="42"/>
      <c r="D20" s="42"/>
      <c r="E20" s="47">
        <f t="shared" ca="1" si="6"/>
        <v>0</v>
      </c>
      <c r="F20" s="42">
        <f t="shared" ref="F20:L20" ca="1" si="11">F21+F22</f>
        <v>0</v>
      </c>
      <c r="G20" s="48">
        <f>결과!D14</f>
        <v>46920</v>
      </c>
      <c r="H20" s="42">
        <f t="shared" si="11"/>
        <v>9740</v>
      </c>
      <c r="I20" s="49">
        <f>결과!E14</f>
        <v>0</v>
      </c>
      <c r="J20" s="42">
        <f t="shared" si="11"/>
        <v>0</v>
      </c>
      <c r="K20" s="42">
        <f t="shared" si="11"/>
        <v>0</v>
      </c>
      <c r="L20" s="42">
        <f t="shared" si="11"/>
        <v>0</v>
      </c>
      <c r="M20" s="42">
        <f t="shared" ca="1" si="9"/>
        <v>0</v>
      </c>
      <c r="O20" s="56"/>
      <c r="P20" s="59"/>
      <c r="Q20" s="60" t="s">
        <v>85</v>
      </c>
      <c r="R20" s="61"/>
      <c r="S20" s="60">
        <v>0</v>
      </c>
      <c r="T20" s="60">
        <v>0</v>
      </c>
      <c r="U20" s="60">
        <v>0</v>
      </c>
      <c r="V20" s="60">
        <v>0</v>
      </c>
    </row>
    <row r="21" spans="1:22" s="32" customFormat="1" ht="20.100000000000001" hidden="1" customHeight="1" x14ac:dyDescent="0.3">
      <c r="A21" s="42"/>
      <c r="B21" s="42"/>
      <c r="C21" s="42"/>
      <c r="D21" s="42" t="s">
        <v>86</v>
      </c>
      <c r="E21" s="47">
        <f t="shared" ca="1" si="6"/>
        <v>0</v>
      </c>
      <c r="F21" s="42">
        <f ca="1">SUM(E21+S21)</f>
        <v>0</v>
      </c>
      <c r="G21" s="48">
        <f>결과!D15</f>
        <v>9740</v>
      </c>
      <c r="H21" s="42">
        <f>SUM(G21+T21)</f>
        <v>9740</v>
      </c>
      <c r="I21" s="49">
        <f>결과!E15</f>
        <v>0</v>
      </c>
      <c r="J21" s="42">
        <f>SUM(I21+U21)</f>
        <v>0</v>
      </c>
      <c r="K21" s="42"/>
      <c r="L21" s="42"/>
      <c r="M21" s="42">
        <f t="shared" ca="1" si="9"/>
        <v>0</v>
      </c>
      <c r="O21" s="56"/>
      <c r="P21" s="59"/>
      <c r="Q21" s="59"/>
      <c r="R21" s="61" t="s">
        <v>86</v>
      </c>
      <c r="S21" s="60">
        <v>0</v>
      </c>
      <c r="T21" s="60">
        <v>0</v>
      </c>
      <c r="U21" s="60">
        <v>0</v>
      </c>
      <c r="V21" s="60"/>
    </row>
    <row r="22" spans="1:22" s="32" customFormat="1" ht="20.100000000000001" hidden="1" customHeight="1" x14ac:dyDescent="0.3">
      <c r="A22" s="42"/>
      <c r="B22" s="42"/>
      <c r="C22" s="42"/>
      <c r="D22" s="42" t="s">
        <v>87</v>
      </c>
      <c r="E22" s="47">
        <f t="shared" ca="1" si="6"/>
        <v>0</v>
      </c>
      <c r="F22" s="42">
        <f ca="1">SUM(E22+S22)</f>
        <v>0</v>
      </c>
      <c r="G22" s="48">
        <f>결과!D16</f>
        <v>0</v>
      </c>
      <c r="H22" s="42">
        <f>SUM(G22+T22)</f>
        <v>0</v>
      </c>
      <c r="I22" s="49">
        <f>결과!E16</f>
        <v>0</v>
      </c>
      <c r="J22" s="42"/>
      <c r="K22" s="42"/>
      <c r="L22" s="42"/>
      <c r="M22" s="42">
        <f t="shared" ca="1" si="9"/>
        <v>0</v>
      </c>
      <c r="O22" s="62"/>
      <c r="P22" s="63"/>
      <c r="Q22" s="63"/>
      <c r="R22" s="64" t="s">
        <v>87</v>
      </c>
      <c r="S22" s="65">
        <v>0</v>
      </c>
      <c r="T22" s="65">
        <v>0</v>
      </c>
      <c r="U22" s="65"/>
      <c r="V22" s="65"/>
    </row>
    <row r="23" spans="1:22" s="32" customFormat="1" ht="20.100000000000001" customHeight="1" x14ac:dyDescent="0.2">
      <c r="A23" s="66"/>
      <c r="B23" s="67"/>
      <c r="C23" s="67"/>
      <c r="D23" s="68"/>
      <c r="E23" s="68"/>
      <c r="F23" s="68"/>
      <c r="G23" s="68"/>
      <c r="H23" s="68"/>
      <c r="I23" s="68"/>
      <c r="J23" s="68"/>
      <c r="K23" s="68"/>
      <c r="L23" s="68"/>
      <c r="M23" s="69" t="s">
        <v>39</v>
      </c>
      <c r="O23" s="38"/>
      <c r="P23" s="70"/>
      <c r="Q23" s="70"/>
      <c r="R23" s="71"/>
      <c r="S23" s="71"/>
      <c r="T23" s="71"/>
      <c r="U23" s="71"/>
      <c r="V23" s="71"/>
    </row>
    <row r="24" spans="1:22" s="32" customFormat="1" ht="20.100000000000001" customHeight="1" x14ac:dyDescent="0.3">
      <c r="A24" s="129" t="s">
        <v>41</v>
      </c>
      <c r="B24" s="129"/>
      <c r="C24" s="129"/>
      <c r="D24" s="129"/>
      <c r="E24" s="24" t="s">
        <v>42</v>
      </c>
      <c r="F24" s="24"/>
      <c r="G24" s="24" t="s">
        <v>43</v>
      </c>
      <c r="H24" s="24"/>
      <c r="I24" s="24" t="s">
        <v>44</v>
      </c>
      <c r="J24" s="24"/>
      <c r="K24" s="24" t="s">
        <v>45</v>
      </c>
      <c r="L24" s="24"/>
      <c r="M24" s="132" t="s">
        <v>46</v>
      </c>
      <c r="O24" s="26"/>
      <c r="P24" s="27"/>
      <c r="Q24" s="27"/>
      <c r="R24" s="28"/>
      <c r="S24" s="29"/>
      <c r="T24" s="29"/>
      <c r="U24" s="29"/>
      <c r="V24" s="29"/>
    </row>
    <row r="25" spans="1:22" s="32" customFormat="1" ht="20.100000000000001" customHeight="1" x14ac:dyDescent="0.3">
      <c r="A25" s="129"/>
      <c r="B25" s="129"/>
      <c r="C25" s="129"/>
      <c r="D25" s="129"/>
      <c r="E25" s="135" t="s">
        <v>51</v>
      </c>
      <c r="F25" s="135" t="s">
        <v>88</v>
      </c>
      <c r="G25" s="135" t="s">
        <v>51</v>
      </c>
      <c r="H25" s="135" t="s">
        <v>88</v>
      </c>
      <c r="I25" s="135" t="s">
        <v>51</v>
      </c>
      <c r="J25" s="135" t="s">
        <v>88</v>
      </c>
      <c r="K25" s="135" t="s">
        <v>51</v>
      </c>
      <c r="L25" s="135" t="s">
        <v>88</v>
      </c>
      <c r="M25" s="133"/>
      <c r="O25" s="33" t="s">
        <v>54</v>
      </c>
      <c r="P25" s="34"/>
      <c r="Q25" s="34"/>
      <c r="R25" s="35"/>
      <c r="S25" s="29" t="s">
        <v>164</v>
      </c>
      <c r="T25" s="29" t="s">
        <v>164</v>
      </c>
      <c r="U25" s="29" t="s">
        <v>164</v>
      </c>
      <c r="V25" s="29" t="s">
        <v>164</v>
      </c>
    </row>
    <row r="26" spans="1:22" ht="20.100000000000001" customHeight="1" x14ac:dyDescent="0.2">
      <c r="A26" s="129"/>
      <c r="B26" s="129"/>
      <c r="C26" s="129"/>
      <c r="D26" s="129"/>
      <c r="E26" s="136"/>
      <c r="F26" s="136"/>
      <c r="G26" s="136"/>
      <c r="H26" s="136"/>
      <c r="I26" s="136"/>
      <c r="J26" s="136"/>
      <c r="K26" s="136"/>
      <c r="L26" s="136"/>
      <c r="M26" s="134"/>
      <c r="O26" s="37"/>
      <c r="P26" s="38"/>
      <c r="Q26" s="38"/>
      <c r="R26" s="39"/>
      <c r="S26" s="29"/>
      <c r="T26" s="29"/>
      <c r="U26" s="29"/>
      <c r="V26" s="29"/>
    </row>
    <row r="27" spans="1:22" ht="20.100000000000001" hidden="1" customHeight="1" x14ac:dyDescent="0.2">
      <c r="A27" s="42"/>
      <c r="B27" s="42" t="s">
        <v>89</v>
      </c>
      <c r="C27" s="42"/>
      <c r="D27" s="42"/>
      <c r="E27" s="42">
        <f t="shared" ref="E27:K27" si="12">SUM(E28:E31)</f>
        <v>0</v>
      </c>
      <c r="F27" s="42">
        <f t="shared" si="12"/>
        <v>0</v>
      </c>
      <c r="G27" s="42">
        <f t="shared" si="12"/>
        <v>0</v>
      </c>
      <c r="H27" s="42">
        <f t="shared" si="12"/>
        <v>0</v>
      </c>
      <c r="I27" s="42">
        <f t="shared" si="12"/>
        <v>0</v>
      </c>
      <c r="J27" s="42">
        <f t="shared" ref="J27:J45" si="13">SUM(I27+U27)</f>
        <v>0</v>
      </c>
      <c r="K27" s="42">
        <f t="shared" si="12"/>
        <v>0</v>
      </c>
      <c r="L27" s="42">
        <f t="shared" ref="L27:L45" si="14">SUM(K27+V27)</f>
        <v>0</v>
      </c>
      <c r="M27" s="42">
        <f t="shared" ref="M27:M34" si="15">F27-H27</f>
        <v>0</v>
      </c>
      <c r="O27" s="56"/>
      <c r="P27" s="59"/>
      <c r="Q27" s="60" t="s">
        <v>90</v>
      </c>
      <c r="R27" s="61"/>
      <c r="S27" s="41">
        <v>0</v>
      </c>
      <c r="T27" s="41">
        <v>0</v>
      </c>
      <c r="U27" s="41">
        <v>0</v>
      </c>
      <c r="V27" s="41">
        <v>0</v>
      </c>
    </row>
    <row r="28" spans="1:22" ht="20.100000000000001" hidden="1" customHeight="1" x14ac:dyDescent="0.2">
      <c r="A28" s="42"/>
      <c r="B28" s="42"/>
      <c r="C28" s="42"/>
      <c r="D28" s="42" t="s">
        <v>91</v>
      </c>
      <c r="E28" s="55">
        <v>0</v>
      </c>
      <c r="F28" s="42"/>
      <c r="G28" s="55">
        <v>0</v>
      </c>
      <c r="H28" s="42"/>
      <c r="I28" s="42"/>
      <c r="J28" s="42">
        <f t="shared" si="13"/>
        <v>0</v>
      </c>
      <c r="K28" s="42"/>
      <c r="L28" s="42">
        <f t="shared" si="14"/>
        <v>0</v>
      </c>
      <c r="M28" s="42">
        <f t="shared" si="15"/>
        <v>0</v>
      </c>
      <c r="O28" s="56"/>
      <c r="P28" s="59"/>
      <c r="Q28" s="59"/>
      <c r="R28" s="61" t="s">
        <v>92</v>
      </c>
      <c r="S28" s="41"/>
      <c r="T28" s="41"/>
      <c r="U28" s="41">
        <v>0</v>
      </c>
      <c r="V28" s="41">
        <v>0</v>
      </c>
    </row>
    <row r="29" spans="1:22" ht="20.100000000000001" hidden="1" customHeight="1" x14ac:dyDescent="0.2">
      <c r="A29" s="42"/>
      <c r="B29" s="42"/>
      <c r="C29" s="42"/>
      <c r="D29" s="42" t="s">
        <v>93</v>
      </c>
      <c r="E29" s="55">
        <v>0</v>
      </c>
      <c r="F29" s="42">
        <f>SUM(E29+S29)</f>
        <v>0</v>
      </c>
      <c r="G29" s="55">
        <v>0</v>
      </c>
      <c r="H29" s="42">
        <f>SUM(G29+S29)</f>
        <v>0</v>
      </c>
      <c r="I29" s="42"/>
      <c r="J29" s="42">
        <f t="shared" si="13"/>
        <v>0</v>
      </c>
      <c r="K29" s="42"/>
      <c r="L29" s="42">
        <f t="shared" si="14"/>
        <v>0</v>
      </c>
      <c r="M29" s="42">
        <f t="shared" si="15"/>
        <v>0</v>
      </c>
      <c r="O29" s="56"/>
      <c r="P29" s="59"/>
      <c r="Q29" s="59"/>
      <c r="R29" s="61" t="s">
        <v>94</v>
      </c>
      <c r="S29" s="41">
        <v>0</v>
      </c>
      <c r="T29" s="41">
        <v>0</v>
      </c>
      <c r="U29" s="41">
        <v>0</v>
      </c>
      <c r="V29" s="41">
        <v>0</v>
      </c>
    </row>
    <row r="30" spans="1:22" ht="20.100000000000001" hidden="1" customHeight="1" x14ac:dyDescent="0.2">
      <c r="A30" s="42"/>
      <c r="B30" s="42"/>
      <c r="C30" s="42"/>
      <c r="D30" s="42" t="s">
        <v>95</v>
      </c>
      <c r="E30" s="55">
        <v>0</v>
      </c>
      <c r="F30" s="42"/>
      <c r="G30" s="55">
        <v>0</v>
      </c>
      <c r="H30" s="42"/>
      <c r="I30" s="42"/>
      <c r="J30" s="42">
        <f t="shared" si="13"/>
        <v>0</v>
      </c>
      <c r="K30" s="42"/>
      <c r="L30" s="42">
        <f t="shared" si="14"/>
        <v>0</v>
      </c>
      <c r="M30" s="42">
        <f t="shared" si="15"/>
        <v>0</v>
      </c>
      <c r="O30" s="56"/>
      <c r="P30" s="59"/>
      <c r="Q30" s="59"/>
      <c r="R30" s="61" t="s">
        <v>96</v>
      </c>
      <c r="S30" s="41"/>
      <c r="T30" s="41"/>
      <c r="U30" s="41">
        <v>0</v>
      </c>
      <c r="V30" s="41">
        <v>0</v>
      </c>
    </row>
    <row r="31" spans="1:22" ht="20.100000000000001" hidden="1" customHeight="1" x14ac:dyDescent="0.2">
      <c r="A31" s="42"/>
      <c r="B31" s="42"/>
      <c r="C31" s="42"/>
      <c r="D31" s="42" t="s">
        <v>97</v>
      </c>
      <c r="E31" s="55">
        <v>0</v>
      </c>
      <c r="F31" s="42">
        <f>SUM(E31+S31)</f>
        <v>0</v>
      </c>
      <c r="G31" s="55">
        <v>0</v>
      </c>
      <c r="H31" s="42">
        <f>SUM(G31+T31)</f>
        <v>0</v>
      </c>
      <c r="I31" s="42"/>
      <c r="J31" s="42">
        <f t="shared" si="13"/>
        <v>0</v>
      </c>
      <c r="K31" s="42"/>
      <c r="L31" s="42">
        <f t="shared" si="14"/>
        <v>0</v>
      </c>
      <c r="M31" s="42">
        <f t="shared" si="15"/>
        <v>0</v>
      </c>
      <c r="O31" s="56"/>
      <c r="P31" s="59"/>
      <c r="Q31" s="59"/>
      <c r="R31" s="61" t="s">
        <v>98</v>
      </c>
      <c r="S31" s="41">
        <v>0</v>
      </c>
      <c r="T31" s="41">
        <v>0</v>
      </c>
      <c r="U31" s="41">
        <v>0</v>
      </c>
      <c r="V31" s="41">
        <v>0</v>
      </c>
    </row>
    <row r="32" spans="1:22" ht="20.100000000000001" hidden="1" customHeight="1" x14ac:dyDescent="0.2">
      <c r="A32" s="42"/>
      <c r="B32" s="42"/>
      <c r="C32" s="42"/>
      <c r="D32" s="42"/>
      <c r="E32" s="42">
        <f t="shared" ref="E32:K33" si="16">E33</f>
        <v>0</v>
      </c>
      <c r="F32" s="42">
        <f t="shared" si="16"/>
        <v>0</v>
      </c>
      <c r="G32" s="42">
        <f t="shared" si="16"/>
        <v>0</v>
      </c>
      <c r="H32" s="42">
        <f t="shared" si="16"/>
        <v>0</v>
      </c>
      <c r="I32" s="42">
        <f t="shared" si="16"/>
        <v>0</v>
      </c>
      <c r="J32" s="42">
        <f t="shared" si="13"/>
        <v>0</v>
      </c>
      <c r="K32" s="42">
        <f t="shared" si="16"/>
        <v>0</v>
      </c>
      <c r="L32" s="42">
        <f t="shared" si="14"/>
        <v>0</v>
      </c>
      <c r="M32" s="42">
        <f t="shared" si="15"/>
        <v>0</v>
      </c>
      <c r="O32" s="56"/>
      <c r="P32" s="60" t="s">
        <v>99</v>
      </c>
      <c r="Q32" s="60"/>
      <c r="R32" s="61"/>
      <c r="S32" s="41">
        <v>0</v>
      </c>
      <c r="T32" s="41">
        <v>0</v>
      </c>
      <c r="U32" s="41">
        <v>0</v>
      </c>
      <c r="V32" s="41">
        <v>0</v>
      </c>
    </row>
    <row r="33" spans="1:22" ht="20.100000000000001" hidden="1" customHeight="1" x14ac:dyDescent="0.2">
      <c r="A33" s="42"/>
      <c r="B33" s="141" t="s">
        <v>100</v>
      </c>
      <c r="C33" s="141"/>
      <c r="D33" s="141"/>
      <c r="E33" s="42">
        <f t="shared" si="16"/>
        <v>0</v>
      </c>
      <c r="F33" s="42">
        <f t="shared" si="16"/>
        <v>0</v>
      </c>
      <c r="G33" s="42">
        <f t="shared" si="16"/>
        <v>0</v>
      </c>
      <c r="H33" s="42">
        <f t="shared" si="16"/>
        <v>0</v>
      </c>
      <c r="I33" s="42">
        <f t="shared" si="16"/>
        <v>0</v>
      </c>
      <c r="J33" s="42">
        <f t="shared" si="13"/>
        <v>0</v>
      </c>
      <c r="K33" s="42">
        <f t="shared" si="16"/>
        <v>0</v>
      </c>
      <c r="L33" s="42">
        <f t="shared" si="14"/>
        <v>0</v>
      </c>
      <c r="M33" s="42">
        <f t="shared" si="15"/>
        <v>0</v>
      </c>
      <c r="O33" s="56"/>
      <c r="P33" s="59"/>
      <c r="Q33" s="60"/>
      <c r="R33" s="61" t="s">
        <v>101</v>
      </c>
      <c r="S33" s="41">
        <v>0</v>
      </c>
      <c r="T33" s="41">
        <v>0</v>
      </c>
      <c r="U33" s="41">
        <v>0</v>
      </c>
      <c r="V33" s="41">
        <v>0</v>
      </c>
    </row>
    <row r="34" spans="1:22" ht="20.100000000000001" hidden="1" customHeight="1" x14ac:dyDescent="0.2">
      <c r="A34" s="42"/>
      <c r="B34" s="42"/>
      <c r="C34" s="42"/>
      <c r="D34" s="42" t="s">
        <v>102</v>
      </c>
      <c r="E34" s="55">
        <v>0</v>
      </c>
      <c r="F34" s="42">
        <f>SUM(E34+S34)</f>
        <v>0</v>
      </c>
      <c r="G34" s="55">
        <v>0</v>
      </c>
      <c r="H34" s="42">
        <f>SUM(G34+T34)</f>
        <v>0</v>
      </c>
      <c r="I34" s="42"/>
      <c r="J34" s="42">
        <f t="shared" si="13"/>
        <v>0</v>
      </c>
      <c r="K34" s="42"/>
      <c r="L34" s="42">
        <f t="shared" si="14"/>
        <v>0</v>
      </c>
      <c r="M34" s="42">
        <f t="shared" si="15"/>
        <v>0</v>
      </c>
      <c r="O34" s="56"/>
      <c r="P34" s="59"/>
      <c r="Q34" s="60"/>
      <c r="R34" s="61" t="s">
        <v>103</v>
      </c>
      <c r="S34" s="41">
        <v>0</v>
      </c>
      <c r="T34" s="41">
        <v>0</v>
      </c>
      <c r="U34" s="41">
        <v>0</v>
      </c>
      <c r="V34" s="41">
        <v>0</v>
      </c>
    </row>
    <row r="35" spans="1:22" ht="20.100000000000001" customHeight="1" x14ac:dyDescent="0.2">
      <c r="A35" s="137" t="s">
        <v>104</v>
      </c>
      <c r="B35" s="138"/>
      <c r="C35" s="138"/>
      <c r="D35" s="139"/>
      <c r="E35" s="42">
        <f>E41+E52</f>
        <v>1758095130</v>
      </c>
      <c r="F35" s="42">
        <f t="shared" ref="F35:L35" si="17">F41+F52</f>
        <v>1758095130</v>
      </c>
      <c r="G35" s="42">
        <f t="shared" si="17"/>
        <v>1106057210</v>
      </c>
      <c r="H35" s="42">
        <f t="shared" si="17"/>
        <v>1106057210</v>
      </c>
      <c r="I35" s="42">
        <f>I41+I52</f>
        <v>1303240</v>
      </c>
      <c r="J35" s="42">
        <f t="shared" si="17"/>
        <v>1303240</v>
      </c>
      <c r="K35" s="42">
        <f>K41+K52</f>
        <v>0</v>
      </c>
      <c r="L35" s="42">
        <f t="shared" si="17"/>
        <v>0</v>
      </c>
      <c r="M35" s="42">
        <f t="shared" ref="M35:M46" si="18">F35-H35-L35</f>
        <v>652037920</v>
      </c>
      <c r="O35" s="72" t="s">
        <v>104</v>
      </c>
      <c r="P35" s="60"/>
      <c r="Q35" s="60"/>
      <c r="R35" s="61"/>
      <c r="S35" s="73"/>
      <c r="T35" s="73"/>
      <c r="U35" s="74"/>
      <c r="V35" s="41"/>
    </row>
    <row r="36" spans="1:22" ht="20.100000000000001" hidden="1" customHeight="1" x14ac:dyDescent="0.2">
      <c r="A36" s="42"/>
      <c r="B36" s="75" t="s">
        <v>105</v>
      </c>
      <c r="C36" s="75"/>
      <c r="D36" s="42"/>
      <c r="E36" s="42"/>
      <c r="F36" s="42"/>
      <c r="G36" s="42"/>
      <c r="H36" s="42">
        <f>H37+H39</f>
        <v>0</v>
      </c>
      <c r="I36" s="42">
        <f>I37+I39</f>
        <v>0</v>
      </c>
      <c r="J36" s="42">
        <f t="shared" si="13"/>
        <v>0</v>
      </c>
      <c r="K36" s="42">
        <f>K37+K39</f>
        <v>0</v>
      </c>
      <c r="L36" s="42">
        <f t="shared" si="14"/>
        <v>0</v>
      </c>
      <c r="M36" s="42">
        <f t="shared" si="18"/>
        <v>0</v>
      </c>
      <c r="O36" s="56"/>
      <c r="P36" s="60" t="s">
        <v>105</v>
      </c>
      <c r="Q36" s="60"/>
      <c r="R36" s="61"/>
      <c r="S36" s="41"/>
      <c r="T36" s="41"/>
      <c r="U36" s="41"/>
      <c r="V36" s="41"/>
    </row>
    <row r="37" spans="1:22" ht="20.100000000000001" hidden="1" customHeight="1" x14ac:dyDescent="0.2">
      <c r="A37" s="42"/>
      <c r="B37" s="42" t="s">
        <v>106</v>
      </c>
      <c r="C37" s="42"/>
      <c r="D37" s="42"/>
      <c r="E37" s="42"/>
      <c r="F37" s="42"/>
      <c r="G37" s="42"/>
      <c r="H37" s="42">
        <f>H38</f>
        <v>0</v>
      </c>
      <c r="I37" s="42">
        <f>I38</f>
        <v>0</v>
      </c>
      <c r="J37" s="42">
        <f t="shared" si="13"/>
        <v>0</v>
      </c>
      <c r="K37" s="42">
        <f>K38</f>
        <v>0</v>
      </c>
      <c r="L37" s="42">
        <f t="shared" si="14"/>
        <v>0</v>
      </c>
      <c r="M37" s="42">
        <f t="shared" si="18"/>
        <v>0</v>
      </c>
      <c r="O37" s="56"/>
      <c r="P37" s="59"/>
      <c r="Q37" s="60" t="s">
        <v>107</v>
      </c>
      <c r="R37" s="61"/>
      <c r="S37" s="41"/>
      <c r="T37" s="41"/>
      <c r="U37" s="41"/>
      <c r="V37" s="41"/>
    </row>
    <row r="38" spans="1:22" ht="20.100000000000001" hidden="1" customHeight="1" x14ac:dyDescent="0.2">
      <c r="A38" s="42"/>
      <c r="B38" s="42"/>
      <c r="C38" s="42"/>
      <c r="D38" s="42" t="s">
        <v>108</v>
      </c>
      <c r="E38" s="42">
        <v>0</v>
      </c>
      <c r="F38" s="42">
        <f>SUM(E38+S38)</f>
        <v>0</v>
      </c>
      <c r="G38" s="42">
        <v>0</v>
      </c>
      <c r="H38" s="42">
        <f>SUM(G38+T38)</f>
        <v>0</v>
      </c>
      <c r="I38" s="42"/>
      <c r="J38" s="42">
        <f t="shared" si="13"/>
        <v>0</v>
      </c>
      <c r="K38" s="42"/>
      <c r="L38" s="42">
        <f t="shared" si="14"/>
        <v>0</v>
      </c>
      <c r="M38" s="42">
        <f t="shared" si="18"/>
        <v>0</v>
      </c>
      <c r="O38" s="56"/>
      <c r="P38" s="59"/>
      <c r="Q38" s="60"/>
      <c r="R38" s="61" t="s">
        <v>109</v>
      </c>
      <c r="S38" s="41"/>
      <c r="T38" s="41"/>
      <c r="U38" s="41"/>
      <c r="V38" s="41"/>
    </row>
    <row r="39" spans="1:22" ht="20.100000000000001" hidden="1" customHeight="1" x14ac:dyDescent="0.2">
      <c r="A39" s="42"/>
      <c r="B39" s="42" t="s">
        <v>110</v>
      </c>
      <c r="C39" s="42"/>
      <c r="D39" s="42"/>
      <c r="E39" s="42">
        <v>0</v>
      </c>
      <c r="F39" s="42">
        <f>F40</f>
        <v>0</v>
      </c>
      <c r="G39" s="42">
        <v>0</v>
      </c>
      <c r="H39" s="42">
        <f>H40</f>
        <v>0</v>
      </c>
      <c r="I39" s="42">
        <f>I40</f>
        <v>0</v>
      </c>
      <c r="J39" s="42">
        <f t="shared" si="13"/>
        <v>0</v>
      </c>
      <c r="K39" s="42">
        <f>K40</f>
        <v>0</v>
      </c>
      <c r="L39" s="42">
        <f t="shared" si="14"/>
        <v>0</v>
      </c>
      <c r="M39" s="42">
        <f t="shared" si="18"/>
        <v>0</v>
      </c>
      <c r="O39" s="56"/>
      <c r="P39" s="59"/>
      <c r="Q39" s="60" t="s">
        <v>111</v>
      </c>
      <c r="R39" s="61"/>
      <c r="S39" s="41"/>
      <c r="T39" s="41"/>
      <c r="U39" s="41"/>
      <c r="V39" s="41"/>
    </row>
    <row r="40" spans="1:22" ht="20.100000000000001" hidden="1" customHeight="1" x14ac:dyDescent="0.2">
      <c r="A40" s="42"/>
      <c r="B40" s="42"/>
      <c r="C40" s="42"/>
      <c r="D40" s="42" t="s">
        <v>112</v>
      </c>
      <c r="E40" s="42">
        <v>0</v>
      </c>
      <c r="F40" s="42">
        <f>SUM(E40+S40)</f>
        <v>0</v>
      </c>
      <c r="G40" s="42">
        <v>0</v>
      </c>
      <c r="H40" s="42">
        <f>SUM(G40+T40)</f>
        <v>0</v>
      </c>
      <c r="I40" s="42"/>
      <c r="J40" s="42">
        <f t="shared" si="13"/>
        <v>0</v>
      </c>
      <c r="K40" s="42"/>
      <c r="L40" s="42">
        <f t="shared" si="14"/>
        <v>0</v>
      </c>
      <c r="M40" s="42">
        <f t="shared" si="18"/>
        <v>0</v>
      </c>
      <c r="O40" s="56"/>
      <c r="P40" s="59"/>
      <c r="Q40" s="60"/>
      <c r="R40" s="61" t="s">
        <v>113</v>
      </c>
      <c r="S40" s="41"/>
      <c r="T40" s="41"/>
      <c r="U40" s="41"/>
      <c r="V40" s="41"/>
    </row>
    <row r="41" spans="1:22" ht="20.100000000000001" customHeight="1" x14ac:dyDescent="0.2">
      <c r="A41" s="43"/>
      <c r="B41" s="137" t="s">
        <v>114</v>
      </c>
      <c r="C41" s="138"/>
      <c r="D41" s="139"/>
      <c r="E41" s="42">
        <f t="shared" ref="E41:L41" si="19">E46</f>
        <v>898304600</v>
      </c>
      <c r="F41" s="42">
        <f t="shared" si="19"/>
        <v>898304600</v>
      </c>
      <c r="G41" s="42">
        <f t="shared" si="19"/>
        <v>898304600</v>
      </c>
      <c r="H41" s="42">
        <f t="shared" si="19"/>
        <v>898304600</v>
      </c>
      <c r="I41" s="42">
        <f t="shared" si="19"/>
        <v>0</v>
      </c>
      <c r="J41" s="42">
        <f t="shared" si="19"/>
        <v>0</v>
      </c>
      <c r="K41" s="42">
        <f t="shared" si="19"/>
        <v>0</v>
      </c>
      <c r="L41" s="42">
        <f t="shared" si="19"/>
        <v>0</v>
      </c>
      <c r="M41" s="42">
        <f t="shared" si="18"/>
        <v>0</v>
      </c>
      <c r="O41" s="56"/>
      <c r="P41" s="60" t="s">
        <v>115</v>
      </c>
      <c r="Q41" s="60"/>
      <c r="R41" s="61"/>
      <c r="S41" s="73"/>
      <c r="T41" s="73"/>
      <c r="U41" s="41"/>
      <c r="V41" s="41"/>
    </row>
    <row r="42" spans="1:22" ht="20.100000000000001" hidden="1" customHeight="1" x14ac:dyDescent="0.2">
      <c r="A42" s="46"/>
      <c r="B42" s="42" t="s">
        <v>116</v>
      </c>
      <c r="C42" s="42"/>
      <c r="D42" s="42"/>
      <c r="E42" s="42">
        <v>0</v>
      </c>
      <c r="F42" s="42">
        <f>F43</f>
        <v>0</v>
      </c>
      <c r="G42" s="42">
        <v>0</v>
      </c>
      <c r="H42" s="42">
        <f>H43</f>
        <v>0</v>
      </c>
      <c r="I42" s="42">
        <f>I43</f>
        <v>0</v>
      </c>
      <c r="J42" s="42">
        <f t="shared" si="13"/>
        <v>0</v>
      </c>
      <c r="K42" s="42">
        <f>K43</f>
        <v>0</v>
      </c>
      <c r="L42" s="42">
        <f t="shared" si="14"/>
        <v>0</v>
      </c>
      <c r="M42" s="42">
        <f t="shared" si="18"/>
        <v>0</v>
      </c>
      <c r="O42" s="56"/>
      <c r="P42" s="59"/>
      <c r="Q42" s="60" t="s">
        <v>117</v>
      </c>
      <c r="R42" s="61"/>
      <c r="S42" s="41"/>
      <c r="T42" s="41"/>
      <c r="U42" s="41"/>
      <c r="V42" s="41"/>
    </row>
    <row r="43" spans="1:22" ht="20.100000000000001" hidden="1" customHeight="1" x14ac:dyDescent="0.2">
      <c r="A43" s="46"/>
      <c r="B43" s="42"/>
      <c r="C43" s="42"/>
      <c r="D43" s="42" t="s">
        <v>118</v>
      </c>
      <c r="E43" s="42">
        <v>0</v>
      </c>
      <c r="F43" s="42">
        <f>SUM(E43+S43)</f>
        <v>0</v>
      </c>
      <c r="G43" s="42">
        <v>0</v>
      </c>
      <c r="H43" s="42">
        <f>SUM(G43+T43)</f>
        <v>0</v>
      </c>
      <c r="I43" s="42"/>
      <c r="J43" s="42">
        <f t="shared" si="13"/>
        <v>0</v>
      </c>
      <c r="K43" s="42"/>
      <c r="L43" s="42">
        <f t="shared" si="14"/>
        <v>0</v>
      </c>
      <c r="M43" s="42">
        <f t="shared" si="18"/>
        <v>0</v>
      </c>
      <c r="O43" s="56"/>
      <c r="P43" s="59"/>
      <c r="Q43" s="60"/>
      <c r="R43" s="61" t="s">
        <v>119</v>
      </c>
      <c r="S43" s="41"/>
      <c r="T43" s="41"/>
      <c r="U43" s="41"/>
      <c r="V43" s="41"/>
    </row>
    <row r="44" spans="1:22" ht="20.100000000000001" hidden="1" customHeight="1" x14ac:dyDescent="0.2">
      <c r="A44" s="46"/>
      <c r="B44" s="42" t="s">
        <v>120</v>
      </c>
      <c r="C44" s="42"/>
      <c r="D44" s="42"/>
      <c r="E44" s="42">
        <v>0</v>
      </c>
      <c r="F44" s="42">
        <f>F45</f>
        <v>0</v>
      </c>
      <c r="G44" s="42">
        <v>0</v>
      </c>
      <c r="H44" s="42">
        <f>H45</f>
        <v>0</v>
      </c>
      <c r="I44" s="42">
        <f>I45</f>
        <v>0</v>
      </c>
      <c r="J44" s="42">
        <f t="shared" si="13"/>
        <v>0</v>
      </c>
      <c r="K44" s="42">
        <f>K45</f>
        <v>0</v>
      </c>
      <c r="L44" s="42">
        <f t="shared" si="14"/>
        <v>0</v>
      </c>
      <c r="M44" s="42">
        <f t="shared" si="18"/>
        <v>0</v>
      </c>
      <c r="O44" s="56"/>
      <c r="P44" s="59"/>
      <c r="Q44" s="60" t="s">
        <v>121</v>
      </c>
      <c r="R44" s="61"/>
      <c r="S44" s="41"/>
      <c r="T44" s="41"/>
      <c r="U44" s="41"/>
      <c r="V44" s="41"/>
    </row>
    <row r="45" spans="1:22" ht="20.100000000000001" hidden="1" customHeight="1" x14ac:dyDescent="0.2">
      <c r="A45" s="46"/>
      <c r="B45" s="42"/>
      <c r="C45" s="42"/>
      <c r="D45" s="42" t="s">
        <v>122</v>
      </c>
      <c r="E45" s="42">
        <v>0</v>
      </c>
      <c r="F45" s="42">
        <f>SUM(E45+S45)</f>
        <v>0</v>
      </c>
      <c r="G45" s="42">
        <v>0</v>
      </c>
      <c r="H45" s="42">
        <f>SUM(G45+T45)</f>
        <v>0</v>
      </c>
      <c r="I45" s="42">
        <v>0</v>
      </c>
      <c r="J45" s="42">
        <f t="shared" si="13"/>
        <v>0</v>
      </c>
      <c r="K45" s="42"/>
      <c r="L45" s="42">
        <f t="shared" si="14"/>
        <v>0</v>
      </c>
      <c r="M45" s="42">
        <f t="shared" si="18"/>
        <v>0</v>
      </c>
      <c r="O45" s="56"/>
      <c r="P45" s="59"/>
      <c r="Q45" s="60"/>
      <c r="R45" s="61" t="s">
        <v>123</v>
      </c>
      <c r="S45" s="41"/>
      <c r="T45" s="41"/>
      <c r="U45" s="41"/>
      <c r="V45" s="41"/>
    </row>
    <row r="46" spans="1:22" ht="20.100000000000001" customHeight="1" x14ac:dyDescent="0.2">
      <c r="A46" s="46"/>
      <c r="B46" s="43" t="s">
        <v>124</v>
      </c>
      <c r="C46" s="137" t="s">
        <v>124</v>
      </c>
      <c r="D46" s="139"/>
      <c r="E46" s="42">
        <f t="shared" ref="E46:K46" si="20">E47</f>
        <v>898304600</v>
      </c>
      <c r="F46" s="42">
        <f t="shared" si="20"/>
        <v>898304600</v>
      </c>
      <c r="G46" s="42">
        <f t="shared" si="20"/>
        <v>898304600</v>
      </c>
      <c r="H46" s="42">
        <f t="shared" si="20"/>
        <v>898304600</v>
      </c>
      <c r="I46" s="42">
        <f t="shared" si="20"/>
        <v>0</v>
      </c>
      <c r="J46" s="42">
        <f t="shared" si="20"/>
        <v>0</v>
      </c>
      <c r="K46" s="76">
        <f t="shared" si="20"/>
        <v>0</v>
      </c>
      <c r="L46" s="42">
        <f xml:space="preserve"> L47</f>
        <v>0</v>
      </c>
      <c r="M46" s="42">
        <f t="shared" si="18"/>
        <v>0</v>
      </c>
      <c r="O46" s="56"/>
      <c r="P46" s="59"/>
      <c r="Q46" s="60" t="s">
        <v>125</v>
      </c>
      <c r="R46" s="61"/>
      <c r="S46" s="73"/>
      <c r="T46" s="73"/>
      <c r="U46" s="41"/>
      <c r="V46" s="41"/>
    </row>
    <row r="47" spans="1:22" ht="20.100000000000001" customHeight="1" thickBot="1" x14ac:dyDescent="0.25">
      <c r="A47" s="46"/>
      <c r="B47" s="46"/>
      <c r="C47" s="43"/>
      <c r="D47" s="42" t="s">
        <v>126</v>
      </c>
      <c r="E47" s="77">
        <v>898304600</v>
      </c>
      <c r="F47" s="42">
        <f>SUM(E47+S47)</f>
        <v>898304600</v>
      </c>
      <c r="G47" s="77">
        <v>898304600</v>
      </c>
      <c r="H47" s="42">
        <f>SUM(G47+T47)</f>
        <v>898304600</v>
      </c>
      <c r="I47" s="55">
        <f>결과!E9</f>
        <v>0</v>
      </c>
      <c r="J47" s="42">
        <f>SUM(I47+U47)</f>
        <v>0</v>
      </c>
      <c r="K47" s="50">
        <f>결과!F9</f>
        <v>0</v>
      </c>
      <c r="L47" s="76">
        <f>K47+V47</f>
        <v>0</v>
      </c>
      <c r="M47" s="42">
        <f>F47-H47-L47</f>
        <v>0</v>
      </c>
      <c r="O47" s="62"/>
      <c r="P47" s="63"/>
      <c r="Q47" s="65"/>
      <c r="R47" s="64" t="s">
        <v>127</v>
      </c>
      <c r="S47" s="78"/>
      <c r="T47" s="78"/>
      <c r="U47" s="41"/>
      <c r="V47" s="41"/>
    </row>
    <row r="48" spans="1:22" ht="20.100000000000001" hidden="1" customHeight="1" thickTop="1" x14ac:dyDescent="0.2">
      <c r="A48" s="79"/>
      <c r="B48" s="80"/>
      <c r="C48" s="80"/>
      <c r="D48" s="81"/>
      <c r="E48" s="68"/>
      <c r="F48" s="68"/>
      <c r="G48" s="68"/>
      <c r="H48" s="68"/>
      <c r="I48" s="68"/>
      <c r="J48" s="68"/>
      <c r="K48" s="68"/>
      <c r="L48" s="68"/>
      <c r="M48" s="69" t="s">
        <v>39</v>
      </c>
      <c r="O48" s="38"/>
      <c r="P48" s="70"/>
      <c r="Q48" s="70"/>
      <c r="R48" s="71"/>
      <c r="S48" s="82"/>
      <c r="T48" s="71"/>
      <c r="U48" s="71"/>
      <c r="V48" s="71"/>
    </row>
    <row r="49" spans="1:22" ht="20.100000000000001" hidden="1" customHeight="1" x14ac:dyDescent="0.2">
      <c r="A49" s="46" t="s">
        <v>41</v>
      </c>
      <c r="B49" s="46"/>
      <c r="C49" s="46"/>
      <c r="D49" s="46"/>
      <c r="E49" s="24" t="s">
        <v>42</v>
      </c>
      <c r="F49" s="24"/>
      <c r="G49" s="24" t="s">
        <v>43</v>
      </c>
      <c r="H49" s="24"/>
      <c r="I49" s="24" t="s">
        <v>44</v>
      </c>
      <c r="J49" s="24"/>
      <c r="K49" s="24" t="s">
        <v>45</v>
      </c>
      <c r="L49" s="24"/>
      <c r="M49" s="132" t="s">
        <v>46</v>
      </c>
      <c r="O49" s="26"/>
      <c r="P49" s="27"/>
      <c r="Q49" s="27"/>
      <c r="R49" s="28"/>
      <c r="S49" s="36"/>
      <c r="T49" s="29"/>
      <c r="U49" s="29"/>
      <c r="V49" s="29"/>
    </row>
    <row r="50" spans="1:22" ht="20.100000000000001" hidden="1" customHeight="1" x14ac:dyDescent="0.2">
      <c r="A50" s="46"/>
      <c r="B50" s="46"/>
      <c r="C50" s="46"/>
      <c r="D50" s="46"/>
      <c r="E50" s="135" t="s">
        <v>51</v>
      </c>
      <c r="F50" s="135" t="s">
        <v>88</v>
      </c>
      <c r="G50" s="135" t="s">
        <v>51</v>
      </c>
      <c r="H50" s="135" t="s">
        <v>88</v>
      </c>
      <c r="I50" s="135" t="s">
        <v>51</v>
      </c>
      <c r="J50" s="135" t="s">
        <v>88</v>
      </c>
      <c r="K50" s="135" t="s">
        <v>51</v>
      </c>
      <c r="L50" s="135" t="s">
        <v>88</v>
      </c>
      <c r="M50" s="133"/>
      <c r="O50" s="33" t="s">
        <v>54</v>
      </c>
      <c r="P50" s="34"/>
      <c r="Q50" s="34"/>
      <c r="R50" s="35"/>
      <c r="S50" s="36"/>
      <c r="T50" s="29"/>
      <c r="U50" s="29"/>
      <c r="V50" s="29"/>
    </row>
    <row r="51" spans="1:22" ht="20.100000000000001" hidden="1" customHeight="1" x14ac:dyDescent="0.2">
      <c r="A51" s="46"/>
      <c r="B51" s="52"/>
      <c r="C51" s="52"/>
      <c r="D51" s="52"/>
      <c r="E51" s="136"/>
      <c r="F51" s="136"/>
      <c r="G51" s="136"/>
      <c r="H51" s="136"/>
      <c r="I51" s="136"/>
      <c r="J51" s="136"/>
      <c r="K51" s="136"/>
      <c r="L51" s="136"/>
      <c r="M51" s="134"/>
      <c r="O51" s="37"/>
      <c r="P51" s="38"/>
      <c r="Q51" s="38"/>
      <c r="R51" s="39"/>
      <c r="S51" s="36"/>
      <c r="T51" s="29"/>
      <c r="U51" s="29"/>
      <c r="V51" s="29"/>
    </row>
    <row r="52" spans="1:22" ht="20.100000000000001" customHeight="1" thickTop="1" x14ac:dyDescent="0.2">
      <c r="A52" s="83"/>
      <c r="B52" s="142" t="s">
        <v>128</v>
      </c>
      <c r="C52" s="138"/>
      <c r="D52" s="139"/>
      <c r="E52" s="42">
        <f t="shared" ref="E52:L52" si="21">E53</f>
        <v>859790530</v>
      </c>
      <c r="F52" s="42">
        <f t="shared" si="21"/>
        <v>859790530</v>
      </c>
      <c r="G52" s="42">
        <f t="shared" si="21"/>
        <v>207752610</v>
      </c>
      <c r="H52" s="42">
        <f t="shared" si="21"/>
        <v>207752610</v>
      </c>
      <c r="I52" s="42">
        <f t="shared" si="21"/>
        <v>1303240</v>
      </c>
      <c r="J52" s="42">
        <f t="shared" si="21"/>
        <v>1303240</v>
      </c>
      <c r="K52" s="42">
        <f t="shared" si="21"/>
        <v>0</v>
      </c>
      <c r="L52" s="42">
        <f t="shared" si="21"/>
        <v>0</v>
      </c>
      <c r="M52" s="42">
        <f t="shared" ref="M52" si="22">F52-H52-L52</f>
        <v>652037920</v>
      </c>
      <c r="O52" s="84" t="s">
        <v>129</v>
      </c>
      <c r="P52" s="85"/>
      <c r="Q52" s="86"/>
      <c r="R52" s="87"/>
      <c r="S52" s="41"/>
      <c r="T52" s="41"/>
      <c r="U52" s="41"/>
      <c r="V52" s="41"/>
    </row>
    <row r="53" spans="1:22" ht="20.100000000000001" customHeight="1" x14ac:dyDescent="0.2">
      <c r="A53" s="46"/>
      <c r="B53" s="43"/>
      <c r="C53" s="142" t="s">
        <v>130</v>
      </c>
      <c r="D53" s="143"/>
      <c r="E53" s="42">
        <f>E54+E55</f>
        <v>859790530</v>
      </c>
      <c r="F53" s="42">
        <f t="shared" ref="F53:M53" si="23">F54+F55</f>
        <v>859790530</v>
      </c>
      <c r="G53" s="42">
        <f t="shared" si="23"/>
        <v>207752610</v>
      </c>
      <c r="H53" s="42">
        <f t="shared" si="23"/>
        <v>207752610</v>
      </c>
      <c r="I53" s="42">
        <f t="shared" si="23"/>
        <v>1303240</v>
      </c>
      <c r="J53" s="42">
        <f t="shared" si="23"/>
        <v>1303240</v>
      </c>
      <c r="K53" s="42">
        <f t="shared" si="23"/>
        <v>0</v>
      </c>
      <c r="L53" s="42">
        <f t="shared" si="23"/>
        <v>0</v>
      </c>
      <c r="M53" s="42">
        <f t="shared" si="23"/>
        <v>652037920</v>
      </c>
      <c r="O53" s="88"/>
      <c r="P53" s="89"/>
      <c r="Q53" s="90"/>
      <c r="R53" s="91"/>
      <c r="S53" s="41"/>
      <c r="T53" s="41"/>
      <c r="U53" s="41"/>
      <c r="V53" s="41"/>
    </row>
    <row r="54" spans="1:22" ht="20.100000000000001" customHeight="1" x14ac:dyDescent="0.2">
      <c r="A54" s="83"/>
      <c r="B54" s="83"/>
      <c r="C54" s="92"/>
      <c r="D54" s="93" t="s">
        <v>131</v>
      </c>
      <c r="E54" s="94">
        <f>E63</f>
        <v>859790530</v>
      </c>
      <c r="F54" s="94">
        <f t="shared" ref="F54:M54" si="24">F63</f>
        <v>859790530</v>
      </c>
      <c r="G54" s="94">
        <f t="shared" si="24"/>
        <v>207752610</v>
      </c>
      <c r="H54" s="94">
        <f t="shared" si="24"/>
        <v>207752610</v>
      </c>
      <c r="I54" s="94">
        <f t="shared" si="24"/>
        <v>1303240</v>
      </c>
      <c r="J54" s="94">
        <f t="shared" si="24"/>
        <v>1303240</v>
      </c>
      <c r="K54" s="94">
        <f t="shared" si="24"/>
        <v>0</v>
      </c>
      <c r="L54" s="94">
        <f t="shared" si="24"/>
        <v>0</v>
      </c>
      <c r="M54" s="94">
        <f t="shared" si="24"/>
        <v>652037920</v>
      </c>
      <c r="O54" s="95" t="s">
        <v>132</v>
      </c>
      <c r="P54" s="86"/>
      <c r="Q54" s="86"/>
      <c r="R54" s="87"/>
      <c r="S54" s="41"/>
      <c r="T54" s="41"/>
      <c r="U54" s="41"/>
      <c r="V54" s="41"/>
    </row>
    <row r="55" spans="1:22" ht="20.100000000000001" customHeight="1" x14ac:dyDescent="0.2">
      <c r="A55" s="83"/>
      <c r="B55" s="83"/>
      <c r="C55" s="83"/>
      <c r="D55" s="96" t="s">
        <v>133</v>
      </c>
      <c r="E55" s="94">
        <f>E60</f>
        <v>0</v>
      </c>
      <c r="F55" s="94">
        <f t="shared" ref="F55:M55" si="25">F60</f>
        <v>0</v>
      </c>
      <c r="G55" s="94">
        <f t="shared" si="25"/>
        <v>0</v>
      </c>
      <c r="H55" s="94">
        <f t="shared" si="25"/>
        <v>0</v>
      </c>
      <c r="I55" s="94">
        <f t="shared" si="25"/>
        <v>0</v>
      </c>
      <c r="J55" s="94">
        <f t="shared" si="25"/>
        <v>0</v>
      </c>
      <c r="K55" s="94">
        <f t="shared" si="25"/>
        <v>0</v>
      </c>
      <c r="L55" s="94">
        <f t="shared" si="25"/>
        <v>0</v>
      </c>
      <c r="M55" s="94">
        <f t="shared" si="25"/>
        <v>0</v>
      </c>
      <c r="O55" s="84"/>
      <c r="P55" s="97"/>
      <c r="Q55" s="98"/>
      <c r="R55" s="99"/>
      <c r="S55" s="41">
        <v>0</v>
      </c>
      <c r="T55" s="41">
        <v>0</v>
      </c>
      <c r="U55" s="41">
        <v>0</v>
      </c>
      <c r="V55" s="41">
        <v>0</v>
      </c>
    </row>
    <row r="56" spans="1:22" s="16" customFormat="1" ht="20.100000000000001" customHeight="1" x14ac:dyDescent="0.2">
      <c r="A56" s="100"/>
      <c r="B56" s="101"/>
      <c r="C56" s="101"/>
      <c r="D56" s="102"/>
      <c r="E56" s="103"/>
      <c r="F56" s="103"/>
      <c r="G56" s="103"/>
      <c r="H56" s="103"/>
      <c r="I56" s="103"/>
      <c r="J56" s="103"/>
      <c r="K56" s="103"/>
      <c r="L56" s="103"/>
      <c r="M56" s="69" t="s">
        <v>39</v>
      </c>
      <c r="O56" s="104"/>
      <c r="P56" s="105"/>
      <c r="Q56" s="106"/>
      <c r="R56" s="107"/>
      <c r="S56" s="54"/>
      <c r="T56" s="54"/>
      <c r="U56" s="54"/>
      <c r="V56" s="54"/>
    </row>
    <row r="57" spans="1:22" s="16" customFormat="1" ht="20.100000000000001" customHeight="1" x14ac:dyDescent="0.2">
      <c r="A57" s="129" t="s">
        <v>41</v>
      </c>
      <c r="B57" s="129"/>
      <c r="C57" s="129"/>
      <c r="D57" s="129"/>
      <c r="E57" s="24" t="s">
        <v>42</v>
      </c>
      <c r="F57" s="24"/>
      <c r="G57" s="24" t="s">
        <v>43</v>
      </c>
      <c r="H57" s="24"/>
      <c r="I57" s="24" t="s">
        <v>44</v>
      </c>
      <c r="J57" s="24"/>
      <c r="K57" s="24" t="s">
        <v>45</v>
      </c>
      <c r="L57" s="24"/>
      <c r="M57" s="132" t="s">
        <v>46</v>
      </c>
      <c r="O57" s="104"/>
      <c r="P57" s="105"/>
      <c r="Q57" s="106"/>
      <c r="R57" s="107"/>
      <c r="S57" s="54"/>
      <c r="T57" s="54"/>
      <c r="U57" s="54"/>
      <c r="V57" s="54"/>
    </row>
    <row r="58" spans="1:22" s="16" customFormat="1" ht="20.100000000000001" customHeight="1" x14ac:dyDescent="0.2">
      <c r="A58" s="129"/>
      <c r="B58" s="129"/>
      <c r="C58" s="129"/>
      <c r="D58" s="129"/>
      <c r="E58" s="135" t="s">
        <v>51</v>
      </c>
      <c r="F58" s="135" t="s">
        <v>88</v>
      </c>
      <c r="G58" s="135" t="s">
        <v>51</v>
      </c>
      <c r="H58" s="135" t="s">
        <v>88</v>
      </c>
      <c r="I58" s="135" t="s">
        <v>51</v>
      </c>
      <c r="J58" s="135" t="s">
        <v>88</v>
      </c>
      <c r="K58" s="135" t="s">
        <v>51</v>
      </c>
      <c r="L58" s="135" t="s">
        <v>88</v>
      </c>
      <c r="M58" s="133"/>
      <c r="O58" s="104"/>
      <c r="P58" s="105"/>
      <c r="Q58" s="106"/>
      <c r="R58" s="107"/>
      <c r="S58" s="54" t="s">
        <v>164</v>
      </c>
      <c r="T58" s="54" t="s">
        <v>164</v>
      </c>
      <c r="U58" s="54" t="s">
        <v>164</v>
      </c>
      <c r="V58" s="54" t="s">
        <v>164</v>
      </c>
    </row>
    <row r="59" spans="1:22" s="16" customFormat="1" ht="20.100000000000001" customHeight="1" x14ac:dyDescent="0.2">
      <c r="A59" s="129"/>
      <c r="B59" s="129"/>
      <c r="C59" s="129"/>
      <c r="D59" s="129"/>
      <c r="E59" s="136"/>
      <c r="F59" s="136"/>
      <c r="G59" s="136"/>
      <c r="H59" s="136"/>
      <c r="I59" s="136"/>
      <c r="J59" s="136"/>
      <c r="K59" s="136"/>
      <c r="L59" s="136"/>
      <c r="M59" s="134"/>
      <c r="O59" s="104"/>
      <c r="P59" s="105"/>
      <c r="Q59" s="106"/>
      <c r="R59" s="107"/>
      <c r="S59" s="54"/>
      <c r="T59" s="54"/>
      <c r="U59" s="54"/>
      <c r="V59" s="54"/>
    </row>
    <row r="60" spans="1:22" s="16" customFormat="1" ht="20.100000000000001" customHeight="1" x14ac:dyDescent="0.2">
      <c r="A60" s="108"/>
      <c r="B60" s="108"/>
      <c r="C60" s="108"/>
      <c r="D60" s="109" t="s">
        <v>134</v>
      </c>
      <c r="E60" s="110">
        <f>SUM(E61:E62)</f>
        <v>0</v>
      </c>
      <c r="F60" s="110">
        <f>SUM(F61:F62)</f>
        <v>0</v>
      </c>
      <c r="G60" s="42">
        <f t="shared" ref="G60:L60" si="26">SUM(G61:G62)</f>
        <v>0</v>
      </c>
      <c r="H60" s="110">
        <f t="shared" si="26"/>
        <v>0</v>
      </c>
      <c r="I60" s="42">
        <f t="shared" si="26"/>
        <v>0</v>
      </c>
      <c r="J60" s="110">
        <f t="shared" si="26"/>
        <v>0</v>
      </c>
      <c r="K60" s="42">
        <f t="shared" si="26"/>
        <v>0</v>
      </c>
      <c r="L60" s="42">
        <f t="shared" si="26"/>
        <v>0</v>
      </c>
      <c r="M60" s="42">
        <f>F60-H60-L60</f>
        <v>0</v>
      </c>
      <c r="O60" s="104"/>
      <c r="P60" s="105"/>
      <c r="Q60" s="106"/>
      <c r="R60" s="107"/>
      <c r="S60" s="54">
        <v>0</v>
      </c>
      <c r="T60" s="54">
        <v>0</v>
      </c>
      <c r="U60" s="54">
        <v>0</v>
      </c>
      <c r="V60" s="54">
        <v>0</v>
      </c>
    </row>
    <row r="61" spans="1:22" ht="20.100000000000001" customHeight="1" x14ac:dyDescent="0.2">
      <c r="A61" s="83"/>
      <c r="B61" s="111"/>
      <c r="C61" s="111"/>
      <c r="D61" s="112" t="s">
        <v>166</v>
      </c>
      <c r="E61" s="55">
        <f>결과!B10</f>
        <v>0</v>
      </c>
      <c r="F61" s="42">
        <f t="shared" ref="F61:F62" si="27">SUM(E61+S61)</f>
        <v>0</v>
      </c>
      <c r="G61" s="55">
        <f>결과!D10</f>
        <v>0</v>
      </c>
      <c r="H61" s="42">
        <f>SUM(G61+T61)</f>
        <v>0</v>
      </c>
      <c r="I61" s="50">
        <f>결과!E10</f>
        <v>0</v>
      </c>
      <c r="J61" s="42">
        <f>SUM(I61+U61)</f>
        <v>0</v>
      </c>
      <c r="K61" s="50">
        <f>결과!F10</f>
        <v>0</v>
      </c>
      <c r="L61" s="42">
        <f>SUM(K61+V61)</f>
        <v>0</v>
      </c>
      <c r="M61" s="42">
        <f>F61-H61-L61</f>
        <v>0</v>
      </c>
      <c r="O61" s="84"/>
      <c r="P61" s="125" t="s">
        <v>169</v>
      </c>
      <c r="Q61" s="126"/>
      <c r="R61" s="127"/>
      <c r="S61" s="41"/>
      <c r="T61" s="41"/>
      <c r="U61" s="41"/>
      <c r="V61" s="41"/>
    </row>
    <row r="62" spans="1:22" ht="20.100000000000001" customHeight="1" x14ac:dyDescent="0.2">
      <c r="A62" s="83"/>
      <c r="B62" s="111"/>
      <c r="C62" s="111"/>
      <c r="D62" s="112" t="s">
        <v>167</v>
      </c>
      <c r="E62" s="55">
        <f>결과!B11</f>
        <v>0</v>
      </c>
      <c r="F62" s="42">
        <f t="shared" si="27"/>
        <v>0</v>
      </c>
      <c r="G62" s="55">
        <f>결과!D11</f>
        <v>0</v>
      </c>
      <c r="H62" s="42">
        <f>SUM(G62+T62)</f>
        <v>0</v>
      </c>
      <c r="I62" s="50">
        <f>결과!E11</f>
        <v>0</v>
      </c>
      <c r="J62" s="42">
        <f>SUM(I62+U62)</f>
        <v>0</v>
      </c>
      <c r="K62" s="50">
        <f>결과!F11</f>
        <v>0</v>
      </c>
      <c r="L62" s="42">
        <f>SUM(K62+V62)</f>
        <v>0</v>
      </c>
      <c r="M62" s="42">
        <f>F62-H62-L62</f>
        <v>0</v>
      </c>
      <c r="O62" s="84"/>
      <c r="P62" s="125" t="s">
        <v>170</v>
      </c>
      <c r="Q62" s="144"/>
      <c r="R62" s="145"/>
      <c r="S62" s="41"/>
      <c r="T62" s="41"/>
      <c r="U62" s="41"/>
      <c r="V62" s="41"/>
    </row>
    <row r="63" spans="1:22" ht="20.100000000000001" customHeight="1" x14ac:dyDescent="0.2">
      <c r="A63" s="83"/>
      <c r="B63" s="46"/>
      <c r="C63" s="46"/>
      <c r="D63" s="113" t="s">
        <v>135</v>
      </c>
      <c r="E63" s="110">
        <f>SUM(E64:E85)</f>
        <v>859790530</v>
      </c>
      <c r="F63" s="110">
        <f>SUM(F64:F85)</f>
        <v>859790530</v>
      </c>
      <c r="G63" s="110">
        <f t="shared" ref="G63:M63" si="28">SUM(G64:G85)</f>
        <v>207752610</v>
      </c>
      <c r="H63" s="110">
        <f t="shared" si="28"/>
        <v>207752610</v>
      </c>
      <c r="I63" s="110">
        <f t="shared" si="28"/>
        <v>1303240</v>
      </c>
      <c r="J63" s="110">
        <f t="shared" si="28"/>
        <v>1303240</v>
      </c>
      <c r="K63" s="110">
        <f t="shared" si="28"/>
        <v>0</v>
      </c>
      <c r="L63" s="110">
        <f t="shared" si="28"/>
        <v>0</v>
      </c>
      <c r="M63" s="110">
        <f t="shared" si="28"/>
        <v>652037920</v>
      </c>
      <c r="O63" s="84"/>
      <c r="P63" s="125" t="s">
        <v>136</v>
      </c>
      <c r="Q63" s="126"/>
      <c r="R63" s="127"/>
      <c r="S63" s="41"/>
      <c r="T63" s="41"/>
      <c r="U63" s="41"/>
      <c r="V63" s="41"/>
    </row>
    <row r="64" spans="1:22" ht="20.100000000000001" customHeight="1" x14ac:dyDescent="0.2">
      <c r="A64" s="83"/>
      <c r="B64" s="46"/>
      <c r="C64" s="46"/>
      <c r="D64" s="114" t="s">
        <v>165</v>
      </c>
      <c r="E64" s="115">
        <f>F64-S64</f>
        <v>801469400</v>
      </c>
      <c r="F64" s="116">
        <f>G64+K64+M64+T64+V64</f>
        <v>801469400</v>
      </c>
      <c r="G64" s="48">
        <f>결과!D12</f>
        <v>207026670</v>
      </c>
      <c r="H64" s="110">
        <f>G64+T64</f>
        <v>207026670</v>
      </c>
      <c r="I64" s="50">
        <f>결과!E12</f>
        <v>1303240</v>
      </c>
      <c r="J64" s="110">
        <f>SUM(I64+U64)</f>
        <v>1303240</v>
      </c>
      <c r="K64" s="47">
        <f>결과!F12</f>
        <v>0</v>
      </c>
      <c r="L64" s="110">
        <f>SUM(K64+V64)</f>
        <v>0</v>
      </c>
      <c r="M64" s="42">
        <f>결과!G12</f>
        <v>594442730</v>
      </c>
      <c r="O64" s="84"/>
      <c r="P64" s="125" t="s">
        <v>165</v>
      </c>
      <c r="Q64" s="126"/>
      <c r="R64" s="127"/>
      <c r="S64" s="41"/>
      <c r="T64" s="117"/>
      <c r="U64" s="41"/>
      <c r="V64" s="118"/>
    </row>
    <row r="65" spans="1:23" ht="20.100000000000001" customHeight="1" x14ac:dyDescent="0.2">
      <c r="A65" s="83"/>
      <c r="B65" s="46"/>
      <c r="C65" s="46"/>
      <c r="D65" s="114" t="s">
        <v>137</v>
      </c>
      <c r="E65" s="115">
        <f t="shared" ref="E65:E85" si="29">F65-S65</f>
        <v>32650230</v>
      </c>
      <c r="F65" s="116">
        <f t="shared" ref="F65:F85" si="30">G65+K65+M65+T65+V65</f>
        <v>32650230</v>
      </c>
      <c r="G65" s="48">
        <f>결과!D13</f>
        <v>669280</v>
      </c>
      <c r="H65" s="110">
        <f t="shared" ref="H65:H85" si="31">G65+T65</f>
        <v>669280</v>
      </c>
      <c r="I65" s="50">
        <f>결과!E13</f>
        <v>0</v>
      </c>
      <c r="J65" s="110">
        <f t="shared" ref="J65:J85" si="32">SUM(I65+U65)</f>
        <v>0</v>
      </c>
      <c r="K65" s="47">
        <f>결과!F13</f>
        <v>0</v>
      </c>
      <c r="L65" s="110">
        <f t="shared" ref="L65:L85" si="33">SUM(K65+V65)</f>
        <v>0</v>
      </c>
      <c r="M65" s="42">
        <f>결과!G13</f>
        <v>31980950</v>
      </c>
      <c r="O65" s="84"/>
      <c r="P65" s="125" t="s">
        <v>137</v>
      </c>
      <c r="Q65" s="126"/>
      <c r="R65" s="127"/>
      <c r="S65" s="41"/>
      <c r="T65" s="117"/>
      <c r="U65" s="41"/>
      <c r="V65" s="118"/>
    </row>
    <row r="66" spans="1:23" ht="20.100000000000001" customHeight="1" x14ac:dyDescent="0.2">
      <c r="A66" s="83"/>
      <c r="B66" s="46"/>
      <c r="C66" s="46"/>
      <c r="D66" s="114" t="s">
        <v>138</v>
      </c>
      <c r="E66" s="115">
        <f t="shared" si="29"/>
        <v>13458310</v>
      </c>
      <c r="F66" s="116">
        <f t="shared" si="30"/>
        <v>13458310</v>
      </c>
      <c r="G66" s="48">
        <f>결과!D14</f>
        <v>46920</v>
      </c>
      <c r="H66" s="110">
        <f t="shared" si="31"/>
        <v>46920</v>
      </c>
      <c r="I66" s="50">
        <f>결과!E14</f>
        <v>0</v>
      </c>
      <c r="J66" s="110">
        <f t="shared" si="32"/>
        <v>0</v>
      </c>
      <c r="K66" s="47">
        <f>결과!F14</f>
        <v>0</v>
      </c>
      <c r="L66" s="110">
        <f t="shared" si="33"/>
        <v>0</v>
      </c>
      <c r="M66" s="42">
        <f>결과!G14</f>
        <v>13411390</v>
      </c>
      <c r="O66" s="84"/>
      <c r="P66" s="125" t="s">
        <v>168</v>
      </c>
      <c r="Q66" s="126"/>
      <c r="R66" s="127"/>
      <c r="S66" s="41"/>
      <c r="T66" s="117"/>
      <c r="U66" s="41"/>
      <c r="V66" s="118"/>
    </row>
    <row r="67" spans="1:23" ht="20.100000000000001" customHeight="1" x14ac:dyDescent="0.2">
      <c r="A67" s="83"/>
      <c r="B67" s="46"/>
      <c r="C67" s="46"/>
      <c r="D67" s="114" t="s">
        <v>139</v>
      </c>
      <c r="E67" s="115">
        <f t="shared" si="29"/>
        <v>5133910</v>
      </c>
      <c r="F67" s="116">
        <f t="shared" si="30"/>
        <v>5133910</v>
      </c>
      <c r="G67" s="48">
        <f>결과!D15</f>
        <v>9740</v>
      </c>
      <c r="H67" s="110">
        <f t="shared" si="31"/>
        <v>9740</v>
      </c>
      <c r="I67" s="50">
        <f>결과!E15</f>
        <v>0</v>
      </c>
      <c r="J67" s="110">
        <f t="shared" si="32"/>
        <v>0</v>
      </c>
      <c r="K67" s="47">
        <f>결과!F15</f>
        <v>0</v>
      </c>
      <c r="L67" s="110">
        <f t="shared" si="33"/>
        <v>0</v>
      </c>
      <c r="M67" s="42">
        <f>결과!G15</f>
        <v>5124170</v>
      </c>
      <c r="O67" s="84"/>
      <c r="P67" s="125" t="s">
        <v>139</v>
      </c>
      <c r="Q67" s="126"/>
      <c r="R67" s="127"/>
      <c r="S67" s="119"/>
      <c r="T67" s="117"/>
      <c r="U67" s="41"/>
      <c r="V67" s="120"/>
    </row>
    <row r="68" spans="1:23" ht="20.100000000000001" customHeight="1" x14ac:dyDescent="0.2">
      <c r="A68" s="83"/>
      <c r="B68" s="46"/>
      <c r="C68" s="46"/>
      <c r="D68" s="114" t="s">
        <v>140</v>
      </c>
      <c r="E68" s="115">
        <f t="shared" si="29"/>
        <v>470710</v>
      </c>
      <c r="F68" s="116">
        <f t="shared" si="30"/>
        <v>470710</v>
      </c>
      <c r="G68" s="48">
        <f>결과!D16</f>
        <v>0</v>
      </c>
      <c r="H68" s="110">
        <f t="shared" si="31"/>
        <v>0</v>
      </c>
      <c r="I68" s="50">
        <f>결과!E16</f>
        <v>0</v>
      </c>
      <c r="J68" s="110">
        <f t="shared" si="32"/>
        <v>0</v>
      </c>
      <c r="K68" s="47">
        <f>결과!F16</f>
        <v>0</v>
      </c>
      <c r="L68" s="110">
        <f t="shared" si="33"/>
        <v>0</v>
      </c>
      <c r="M68" s="42">
        <f>결과!G16</f>
        <v>470710</v>
      </c>
      <c r="O68" s="84"/>
      <c r="P68" s="125" t="s">
        <v>140</v>
      </c>
      <c r="Q68" s="126"/>
      <c r="R68" s="127"/>
      <c r="S68" s="119"/>
      <c r="T68" s="117"/>
      <c r="U68" s="41"/>
      <c r="V68" s="117"/>
    </row>
    <row r="69" spans="1:23" ht="20.100000000000001" customHeight="1" x14ac:dyDescent="0.2">
      <c r="A69" s="83"/>
      <c r="B69" s="46"/>
      <c r="C69" s="46"/>
      <c r="D69" s="114" t="s">
        <v>141</v>
      </c>
      <c r="E69" s="115">
        <f t="shared" si="29"/>
        <v>1768420</v>
      </c>
      <c r="F69" s="116">
        <f t="shared" si="30"/>
        <v>1768420</v>
      </c>
      <c r="G69" s="48">
        <f>결과!D17</f>
        <v>0</v>
      </c>
      <c r="H69" s="110">
        <f t="shared" si="31"/>
        <v>0</v>
      </c>
      <c r="I69" s="50">
        <f>결과!E17</f>
        <v>0</v>
      </c>
      <c r="J69" s="110">
        <f t="shared" si="32"/>
        <v>0</v>
      </c>
      <c r="K69" s="47">
        <f>결과!F17</f>
        <v>0</v>
      </c>
      <c r="L69" s="110">
        <f t="shared" si="33"/>
        <v>0</v>
      </c>
      <c r="M69" s="42">
        <f>결과!G17</f>
        <v>1768420</v>
      </c>
      <c r="O69" s="84"/>
      <c r="P69" s="125" t="s">
        <v>141</v>
      </c>
      <c r="Q69" s="126"/>
      <c r="R69" s="127"/>
      <c r="S69" s="119"/>
      <c r="T69" s="117"/>
      <c r="U69" s="41"/>
      <c r="V69" s="117"/>
    </row>
    <row r="70" spans="1:23" ht="20.100000000000001" customHeight="1" x14ac:dyDescent="0.2">
      <c r="A70" s="83"/>
      <c r="B70" s="46"/>
      <c r="C70" s="46"/>
      <c r="D70" s="114" t="s">
        <v>142</v>
      </c>
      <c r="E70" s="115">
        <f t="shared" si="29"/>
        <v>1810160</v>
      </c>
      <c r="F70" s="116">
        <f t="shared" si="30"/>
        <v>1810160</v>
      </c>
      <c r="G70" s="48">
        <f>결과!D18</f>
        <v>0</v>
      </c>
      <c r="H70" s="110">
        <f t="shared" si="31"/>
        <v>0</v>
      </c>
      <c r="I70" s="50">
        <f>결과!E18</f>
        <v>0</v>
      </c>
      <c r="J70" s="110">
        <f t="shared" si="32"/>
        <v>0</v>
      </c>
      <c r="K70" s="47">
        <f>결과!F18</f>
        <v>0</v>
      </c>
      <c r="L70" s="110">
        <f t="shared" si="33"/>
        <v>0</v>
      </c>
      <c r="M70" s="42">
        <f>결과!G18</f>
        <v>1810160</v>
      </c>
      <c r="O70" s="84"/>
      <c r="P70" s="125" t="s">
        <v>142</v>
      </c>
      <c r="Q70" s="126"/>
      <c r="R70" s="127"/>
      <c r="S70" s="119"/>
      <c r="T70" s="117"/>
      <c r="U70" s="41"/>
      <c r="V70" s="117"/>
    </row>
    <row r="71" spans="1:23" ht="20.100000000000001" customHeight="1" x14ac:dyDescent="0.2">
      <c r="A71" s="83"/>
      <c r="B71" s="46"/>
      <c r="C71" s="46"/>
      <c r="D71" s="114" t="s">
        <v>143</v>
      </c>
      <c r="E71" s="115">
        <f t="shared" si="29"/>
        <v>403050</v>
      </c>
      <c r="F71" s="116">
        <f t="shared" si="30"/>
        <v>403050</v>
      </c>
      <c r="G71" s="48">
        <f>결과!D19</f>
        <v>0</v>
      </c>
      <c r="H71" s="110">
        <f t="shared" si="31"/>
        <v>0</v>
      </c>
      <c r="I71" s="50">
        <f>결과!E19</f>
        <v>0</v>
      </c>
      <c r="J71" s="110">
        <f t="shared" si="32"/>
        <v>0</v>
      </c>
      <c r="K71" s="47">
        <f>결과!F19</f>
        <v>0</v>
      </c>
      <c r="L71" s="110">
        <f t="shared" si="33"/>
        <v>0</v>
      </c>
      <c r="M71" s="42">
        <f>결과!G19</f>
        <v>403050</v>
      </c>
      <c r="O71" s="84"/>
      <c r="P71" s="125" t="s">
        <v>143</v>
      </c>
      <c r="Q71" s="126"/>
      <c r="R71" s="127"/>
      <c r="S71" s="119"/>
      <c r="T71" s="117"/>
      <c r="U71" s="41"/>
      <c r="V71" s="121"/>
    </row>
    <row r="72" spans="1:23" ht="20.100000000000001" customHeight="1" x14ac:dyDescent="0.2">
      <c r="A72" s="83"/>
      <c r="B72" s="46"/>
      <c r="C72" s="46"/>
      <c r="D72" s="114" t="s">
        <v>144</v>
      </c>
      <c r="E72" s="115">
        <f t="shared" si="29"/>
        <v>115400</v>
      </c>
      <c r="F72" s="116">
        <f t="shared" si="30"/>
        <v>115400</v>
      </c>
      <c r="G72" s="48">
        <f>결과!D20</f>
        <v>0</v>
      </c>
      <c r="H72" s="110">
        <f t="shared" si="31"/>
        <v>0</v>
      </c>
      <c r="I72" s="50">
        <f>결과!E20</f>
        <v>0</v>
      </c>
      <c r="J72" s="110">
        <f t="shared" si="32"/>
        <v>0</v>
      </c>
      <c r="K72" s="47">
        <f>결과!F20</f>
        <v>0</v>
      </c>
      <c r="L72" s="110">
        <f t="shared" si="33"/>
        <v>0</v>
      </c>
      <c r="M72" s="42">
        <f>결과!G20</f>
        <v>115400</v>
      </c>
      <c r="O72" s="84"/>
      <c r="P72" s="125" t="s">
        <v>144</v>
      </c>
      <c r="Q72" s="126"/>
      <c r="R72" s="127"/>
      <c r="T72" s="41"/>
      <c r="U72" s="41"/>
      <c r="V72" s="121"/>
      <c r="W72" s="122"/>
    </row>
    <row r="73" spans="1:23" ht="20.100000000000001" customHeight="1" x14ac:dyDescent="0.2">
      <c r="A73" s="83"/>
      <c r="B73" s="46"/>
      <c r="C73" s="46"/>
      <c r="D73" s="114" t="s">
        <v>145</v>
      </c>
      <c r="E73" s="115">
        <f t="shared" si="29"/>
        <v>457610</v>
      </c>
      <c r="F73" s="116">
        <f t="shared" si="30"/>
        <v>457610</v>
      </c>
      <c r="G73" s="48">
        <f>결과!D21</f>
        <v>0</v>
      </c>
      <c r="H73" s="110">
        <f t="shared" si="31"/>
        <v>0</v>
      </c>
      <c r="I73" s="50">
        <f>결과!E21</f>
        <v>0</v>
      </c>
      <c r="J73" s="110">
        <f t="shared" si="32"/>
        <v>0</v>
      </c>
      <c r="K73" s="47">
        <f>결과!F21</f>
        <v>0</v>
      </c>
      <c r="L73" s="110">
        <f t="shared" si="33"/>
        <v>0</v>
      </c>
      <c r="M73" s="42">
        <f>결과!G21</f>
        <v>457610</v>
      </c>
      <c r="O73" s="84"/>
      <c r="P73" s="125" t="s">
        <v>145</v>
      </c>
      <c r="Q73" s="126"/>
      <c r="R73" s="127"/>
      <c r="S73" s="119"/>
      <c r="T73" s="41"/>
      <c r="U73" s="41"/>
      <c r="V73" s="121"/>
    </row>
    <row r="74" spans="1:23" ht="20.100000000000001" customHeight="1" x14ac:dyDescent="0.2">
      <c r="A74" s="108"/>
      <c r="B74" s="46"/>
      <c r="C74" s="46"/>
      <c r="D74" s="114" t="s">
        <v>146</v>
      </c>
      <c r="E74" s="115">
        <f t="shared" si="29"/>
        <v>250530</v>
      </c>
      <c r="F74" s="116">
        <f t="shared" si="30"/>
        <v>250530</v>
      </c>
      <c r="G74" s="48">
        <f>결과!D22</f>
        <v>0</v>
      </c>
      <c r="H74" s="110">
        <f t="shared" si="31"/>
        <v>0</v>
      </c>
      <c r="I74" s="50">
        <f>결과!E22</f>
        <v>0</v>
      </c>
      <c r="J74" s="110">
        <f t="shared" si="32"/>
        <v>0</v>
      </c>
      <c r="K74" s="47">
        <f>결과!F22</f>
        <v>0</v>
      </c>
      <c r="L74" s="110">
        <f t="shared" si="33"/>
        <v>0</v>
      </c>
      <c r="M74" s="42">
        <f>결과!G22</f>
        <v>250530</v>
      </c>
      <c r="O74" s="84"/>
      <c r="P74" s="125" t="s">
        <v>146</v>
      </c>
      <c r="Q74" s="126"/>
      <c r="R74" s="127"/>
      <c r="S74" s="119"/>
      <c r="T74" s="41"/>
      <c r="U74" s="41"/>
      <c r="V74" s="121"/>
    </row>
    <row r="75" spans="1:23" ht="20.100000000000001" customHeight="1" x14ac:dyDescent="0.2">
      <c r="A75" s="108"/>
      <c r="B75" s="46"/>
      <c r="C75" s="46"/>
      <c r="D75" s="114" t="s">
        <v>147</v>
      </c>
      <c r="E75" s="115">
        <f t="shared" si="29"/>
        <v>95790</v>
      </c>
      <c r="F75" s="116">
        <f t="shared" si="30"/>
        <v>95790</v>
      </c>
      <c r="G75" s="48">
        <f>결과!D23</f>
        <v>0</v>
      </c>
      <c r="H75" s="110">
        <f t="shared" si="31"/>
        <v>0</v>
      </c>
      <c r="I75" s="50">
        <f>결과!E23</f>
        <v>0</v>
      </c>
      <c r="J75" s="110">
        <f t="shared" si="32"/>
        <v>0</v>
      </c>
      <c r="K75" s="47">
        <f>결과!F23</f>
        <v>0</v>
      </c>
      <c r="L75" s="110">
        <f t="shared" si="33"/>
        <v>0</v>
      </c>
      <c r="M75" s="42">
        <f>결과!G23</f>
        <v>95790</v>
      </c>
      <c r="O75" s="84"/>
      <c r="P75" s="125" t="s">
        <v>147</v>
      </c>
      <c r="Q75" s="126"/>
      <c r="R75" s="127"/>
      <c r="S75" s="119"/>
      <c r="T75" s="41"/>
      <c r="U75" s="41"/>
      <c r="V75" s="121"/>
    </row>
    <row r="76" spans="1:23" ht="20.100000000000001" customHeight="1" x14ac:dyDescent="0.2">
      <c r="A76" s="108"/>
      <c r="B76" s="46"/>
      <c r="C76" s="46"/>
      <c r="D76" s="114" t="s">
        <v>148</v>
      </c>
      <c r="E76" s="115">
        <f t="shared" si="29"/>
        <v>561040</v>
      </c>
      <c r="F76" s="116">
        <f t="shared" si="30"/>
        <v>561040</v>
      </c>
      <c r="G76" s="48">
        <f>결과!D24</f>
        <v>0</v>
      </c>
      <c r="H76" s="110">
        <f t="shared" si="31"/>
        <v>0</v>
      </c>
      <c r="I76" s="50">
        <f>결과!E24</f>
        <v>0</v>
      </c>
      <c r="J76" s="110">
        <f t="shared" si="32"/>
        <v>0</v>
      </c>
      <c r="K76" s="47">
        <f>결과!F24</f>
        <v>0</v>
      </c>
      <c r="L76" s="110">
        <f t="shared" si="33"/>
        <v>0</v>
      </c>
      <c r="M76" s="42">
        <f>결과!G24</f>
        <v>561040</v>
      </c>
      <c r="O76" s="56"/>
      <c r="P76" s="125" t="s">
        <v>148</v>
      </c>
      <c r="Q76" s="126"/>
      <c r="R76" s="127"/>
      <c r="S76" s="41"/>
      <c r="T76" s="41"/>
      <c r="U76" s="41"/>
      <c r="V76" s="121"/>
    </row>
    <row r="77" spans="1:23" ht="20.100000000000001" customHeight="1" x14ac:dyDescent="0.2">
      <c r="A77" s="108"/>
      <c r="B77" s="46"/>
      <c r="C77" s="46"/>
      <c r="D77" s="114" t="s">
        <v>149</v>
      </c>
      <c r="E77" s="115">
        <f t="shared" si="29"/>
        <v>514290</v>
      </c>
      <c r="F77" s="116">
        <f t="shared" si="30"/>
        <v>514290</v>
      </c>
      <c r="G77" s="48">
        <f>결과!D25</f>
        <v>0</v>
      </c>
      <c r="H77" s="110">
        <f t="shared" si="31"/>
        <v>0</v>
      </c>
      <c r="I77" s="50">
        <f>결과!E25</f>
        <v>0</v>
      </c>
      <c r="J77" s="110">
        <f t="shared" si="32"/>
        <v>0</v>
      </c>
      <c r="K77" s="47">
        <f>결과!F25</f>
        <v>0</v>
      </c>
      <c r="L77" s="110">
        <f t="shared" si="33"/>
        <v>0</v>
      </c>
      <c r="M77" s="42">
        <f>결과!G25</f>
        <v>514290</v>
      </c>
      <c r="O77" s="56"/>
      <c r="P77" s="125" t="s">
        <v>149</v>
      </c>
      <c r="Q77" s="126"/>
      <c r="R77" s="127"/>
      <c r="S77" s="41"/>
      <c r="T77" s="41"/>
      <c r="U77" s="41"/>
      <c r="V77" s="41"/>
    </row>
    <row r="78" spans="1:23" ht="20.100000000000001" customHeight="1" x14ac:dyDescent="0.2">
      <c r="A78" s="146"/>
      <c r="B78" s="46"/>
      <c r="C78" s="46"/>
      <c r="D78" s="114" t="s">
        <v>150</v>
      </c>
      <c r="E78" s="115">
        <f t="shared" si="29"/>
        <v>371660</v>
      </c>
      <c r="F78" s="116">
        <f t="shared" si="30"/>
        <v>371660</v>
      </c>
      <c r="G78" s="48">
        <f>결과!D26</f>
        <v>0</v>
      </c>
      <c r="H78" s="110">
        <f t="shared" si="31"/>
        <v>0</v>
      </c>
      <c r="I78" s="50">
        <f>결과!E26</f>
        <v>0</v>
      </c>
      <c r="J78" s="110">
        <f t="shared" si="32"/>
        <v>0</v>
      </c>
      <c r="K78" s="47">
        <f>결과!F26</f>
        <v>0</v>
      </c>
      <c r="L78" s="110">
        <f t="shared" si="33"/>
        <v>0</v>
      </c>
      <c r="M78" s="42">
        <f>결과!G26</f>
        <v>371660</v>
      </c>
      <c r="O78" s="119"/>
      <c r="P78" s="125" t="s">
        <v>150</v>
      </c>
      <c r="Q78" s="126"/>
      <c r="R78" s="127"/>
      <c r="T78" s="41"/>
      <c r="U78" s="41"/>
      <c r="V78" s="41"/>
    </row>
    <row r="79" spans="1:23" ht="20.100000000000001" customHeight="1" x14ac:dyDescent="0.2">
      <c r="A79" s="129"/>
      <c r="B79" s="46"/>
      <c r="C79" s="46"/>
      <c r="D79" s="114" t="s">
        <v>151</v>
      </c>
      <c r="E79" s="115">
        <f t="shared" si="29"/>
        <v>103850</v>
      </c>
      <c r="F79" s="116">
        <f t="shared" si="30"/>
        <v>103850</v>
      </c>
      <c r="G79" s="48">
        <f>결과!D27</f>
        <v>0</v>
      </c>
      <c r="H79" s="110">
        <f t="shared" si="31"/>
        <v>0</v>
      </c>
      <c r="I79" s="50">
        <f>결과!E27</f>
        <v>0</v>
      </c>
      <c r="J79" s="110">
        <f t="shared" si="32"/>
        <v>0</v>
      </c>
      <c r="K79" s="47">
        <f>결과!F27</f>
        <v>0</v>
      </c>
      <c r="L79" s="110">
        <f t="shared" si="33"/>
        <v>0</v>
      </c>
      <c r="M79" s="42">
        <f>결과!G27</f>
        <v>103850</v>
      </c>
      <c r="O79" s="119"/>
      <c r="P79" s="125" t="s">
        <v>151</v>
      </c>
      <c r="Q79" s="126"/>
      <c r="R79" s="127"/>
      <c r="S79" s="41"/>
      <c r="T79" s="41"/>
      <c r="U79" s="41"/>
      <c r="V79" s="41"/>
    </row>
    <row r="80" spans="1:23" ht="20.100000000000001" customHeight="1" x14ac:dyDescent="0.2">
      <c r="A80" s="147"/>
      <c r="B80" s="46"/>
      <c r="C80" s="46"/>
      <c r="D80" s="114" t="s">
        <v>152</v>
      </c>
      <c r="E80" s="115">
        <f t="shared" si="29"/>
        <v>82020</v>
      </c>
      <c r="F80" s="116">
        <f t="shared" si="30"/>
        <v>82020</v>
      </c>
      <c r="G80" s="48">
        <f>결과!D28</f>
        <v>0</v>
      </c>
      <c r="H80" s="110">
        <f t="shared" si="31"/>
        <v>0</v>
      </c>
      <c r="I80" s="50">
        <f>결과!E28</f>
        <v>0</v>
      </c>
      <c r="J80" s="110">
        <f t="shared" si="32"/>
        <v>0</v>
      </c>
      <c r="K80" s="47">
        <f>결과!F28</f>
        <v>0</v>
      </c>
      <c r="L80" s="110">
        <f t="shared" si="33"/>
        <v>0</v>
      </c>
      <c r="M80" s="42">
        <f>결과!G28</f>
        <v>82020</v>
      </c>
      <c r="O80" s="119"/>
      <c r="P80" s="125" t="s">
        <v>152</v>
      </c>
      <c r="Q80" s="126"/>
      <c r="R80" s="127"/>
      <c r="S80" s="41"/>
      <c r="T80" s="41"/>
      <c r="U80" s="41"/>
      <c r="V80" s="41"/>
    </row>
    <row r="81" spans="1:22" ht="20.100000000000001" customHeight="1" x14ac:dyDescent="0.2">
      <c r="A81" s="108"/>
      <c r="B81" s="46"/>
      <c r="C81" s="46"/>
      <c r="D81" s="114" t="s">
        <v>153</v>
      </c>
      <c r="E81" s="115">
        <f t="shared" si="29"/>
        <v>18270</v>
      </c>
      <c r="F81" s="116">
        <f t="shared" si="30"/>
        <v>18270</v>
      </c>
      <c r="G81" s="48">
        <f>결과!D29</f>
        <v>0</v>
      </c>
      <c r="H81" s="110">
        <f t="shared" si="31"/>
        <v>0</v>
      </c>
      <c r="I81" s="50">
        <f>결과!E29</f>
        <v>0</v>
      </c>
      <c r="J81" s="110">
        <f t="shared" si="32"/>
        <v>0</v>
      </c>
      <c r="K81" s="47">
        <f>결과!F29</f>
        <v>0</v>
      </c>
      <c r="L81" s="110">
        <f t="shared" si="33"/>
        <v>0</v>
      </c>
      <c r="M81" s="42">
        <f>결과!G29</f>
        <v>18270</v>
      </c>
      <c r="P81" s="125" t="s">
        <v>153</v>
      </c>
      <c r="Q81" s="126"/>
      <c r="R81" s="127"/>
      <c r="S81" s="41"/>
      <c r="T81" s="41"/>
      <c r="U81" s="41"/>
      <c r="V81" s="41"/>
    </row>
    <row r="82" spans="1:22" ht="20.100000000000001" customHeight="1" x14ac:dyDescent="0.2">
      <c r="A82" s="108"/>
      <c r="B82" s="108"/>
      <c r="C82" s="108"/>
      <c r="D82" s="114" t="s">
        <v>154</v>
      </c>
      <c r="E82" s="115">
        <f t="shared" si="29"/>
        <v>46820</v>
      </c>
      <c r="F82" s="116">
        <f t="shared" si="30"/>
        <v>46820</v>
      </c>
      <c r="G82" s="48">
        <f>결과!D30</f>
        <v>0</v>
      </c>
      <c r="H82" s="118">
        <f t="shared" si="31"/>
        <v>0</v>
      </c>
      <c r="I82" s="50">
        <f>결과!E30</f>
        <v>0</v>
      </c>
      <c r="J82" s="118">
        <f t="shared" si="32"/>
        <v>0</v>
      </c>
      <c r="K82" s="47">
        <f>결과!F30</f>
        <v>0</v>
      </c>
      <c r="L82" s="118">
        <f t="shared" si="33"/>
        <v>0</v>
      </c>
      <c r="M82" s="42">
        <f>결과!G30</f>
        <v>46820</v>
      </c>
      <c r="P82" s="125" t="s">
        <v>154</v>
      </c>
      <c r="Q82" s="126"/>
      <c r="R82" s="127"/>
      <c r="S82" s="124"/>
      <c r="T82" s="124"/>
      <c r="U82" s="124"/>
      <c r="V82" s="124"/>
    </row>
    <row r="83" spans="1:22" ht="20.100000000000001" customHeight="1" x14ac:dyDescent="0.2">
      <c r="A83" s="108"/>
      <c r="B83" s="108"/>
      <c r="C83" s="108"/>
      <c r="D83" s="114" t="s">
        <v>155</v>
      </c>
      <c r="E83" s="115">
        <f t="shared" si="29"/>
        <v>9060</v>
      </c>
      <c r="F83" s="116">
        <f t="shared" si="30"/>
        <v>9060</v>
      </c>
      <c r="G83" s="48">
        <f>결과!D31</f>
        <v>0</v>
      </c>
      <c r="H83" s="118">
        <f t="shared" si="31"/>
        <v>0</v>
      </c>
      <c r="I83" s="50">
        <f>결과!E31</f>
        <v>0</v>
      </c>
      <c r="J83" s="118">
        <f t="shared" si="32"/>
        <v>0</v>
      </c>
      <c r="K83" s="47">
        <f>결과!F31</f>
        <v>0</v>
      </c>
      <c r="L83" s="118">
        <f t="shared" si="33"/>
        <v>0</v>
      </c>
      <c r="M83" s="42">
        <f>결과!G31</f>
        <v>9060</v>
      </c>
      <c r="P83" s="125" t="s">
        <v>155</v>
      </c>
      <c r="Q83" s="126"/>
      <c r="R83" s="127"/>
      <c r="S83" s="124"/>
      <c r="T83" s="124"/>
      <c r="U83" s="124"/>
      <c r="V83" s="124"/>
    </row>
    <row r="84" spans="1:22" ht="20.100000000000001" customHeight="1" x14ac:dyDescent="0.2">
      <c r="A84" s="108"/>
      <c r="B84" s="108"/>
      <c r="C84" s="108"/>
      <c r="D84" s="114" t="s">
        <v>156</v>
      </c>
      <c r="E84" s="115">
        <f t="shared" si="29"/>
        <v>0</v>
      </c>
      <c r="F84" s="116">
        <f t="shared" si="30"/>
        <v>0</v>
      </c>
      <c r="G84" s="48">
        <f>결과!D32</f>
        <v>0</v>
      </c>
      <c r="H84" s="118">
        <f t="shared" si="31"/>
        <v>0</v>
      </c>
      <c r="I84" s="50">
        <f>결과!E32</f>
        <v>0</v>
      </c>
      <c r="J84" s="118">
        <f t="shared" si="32"/>
        <v>0</v>
      </c>
      <c r="K84" s="47">
        <f>결과!F32</f>
        <v>0</v>
      </c>
      <c r="L84" s="118">
        <f t="shared" si="33"/>
        <v>0</v>
      </c>
      <c r="M84" s="42">
        <f>결과!G32</f>
        <v>0</v>
      </c>
      <c r="P84" s="125" t="s">
        <v>156</v>
      </c>
      <c r="Q84" s="126"/>
      <c r="R84" s="127"/>
      <c r="S84" s="124"/>
      <c r="T84" s="124"/>
      <c r="U84" s="124"/>
      <c r="V84" s="124"/>
    </row>
    <row r="85" spans="1:22" ht="20.100000000000001" customHeight="1" x14ac:dyDescent="0.2">
      <c r="A85" s="108"/>
      <c r="B85" s="108"/>
      <c r="C85" s="108"/>
      <c r="D85" s="114" t="s">
        <v>157</v>
      </c>
      <c r="E85" s="115">
        <f t="shared" si="29"/>
        <v>0</v>
      </c>
      <c r="F85" s="116">
        <f t="shared" si="30"/>
        <v>0</v>
      </c>
      <c r="G85" s="48">
        <f>결과!D33</f>
        <v>0</v>
      </c>
      <c r="H85" s="118">
        <f t="shared" si="31"/>
        <v>0</v>
      </c>
      <c r="I85" s="50">
        <f>결과!E33</f>
        <v>0</v>
      </c>
      <c r="J85" s="118">
        <f t="shared" si="32"/>
        <v>0</v>
      </c>
      <c r="K85" s="47">
        <f>결과!F33</f>
        <v>0</v>
      </c>
      <c r="L85" s="118">
        <f t="shared" si="33"/>
        <v>0</v>
      </c>
      <c r="M85" s="42">
        <f>결과!G33</f>
        <v>0</v>
      </c>
      <c r="P85" s="125" t="s">
        <v>157</v>
      </c>
      <c r="Q85" s="126"/>
      <c r="R85" s="127"/>
      <c r="S85" s="124"/>
      <c r="T85" s="124"/>
      <c r="U85" s="124"/>
      <c r="V85" s="124"/>
    </row>
    <row r="86" spans="1:22" x14ac:dyDescent="0.2">
      <c r="A86" s="108"/>
      <c r="B86" s="108"/>
      <c r="C86" s="108"/>
      <c r="D86" s="114" t="s">
        <v>158</v>
      </c>
      <c r="E86" s="115"/>
      <c r="F86" s="116"/>
      <c r="G86" s="48"/>
      <c r="H86" s="118"/>
      <c r="I86" s="50"/>
      <c r="J86" s="118"/>
      <c r="K86" s="47"/>
      <c r="L86" s="118"/>
      <c r="M86" s="42"/>
      <c r="P86" s="125" t="s">
        <v>158</v>
      </c>
      <c r="Q86" s="126"/>
      <c r="R86" s="127"/>
    </row>
  </sheetData>
  <mergeCells count="76">
    <mergeCell ref="P81:R81"/>
    <mergeCell ref="P76:R76"/>
    <mergeCell ref="P77:R77"/>
    <mergeCell ref="A78:A80"/>
    <mergeCell ref="P78:R78"/>
    <mergeCell ref="P79:R79"/>
    <mergeCell ref="P80:R80"/>
    <mergeCell ref="P75:R75"/>
    <mergeCell ref="P64:R64"/>
    <mergeCell ref="P65:R65"/>
    <mergeCell ref="P66:R66"/>
    <mergeCell ref="P67:R67"/>
    <mergeCell ref="P68:R68"/>
    <mergeCell ref="P69:R69"/>
    <mergeCell ref="P70:R70"/>
    <mergeCell ref="P71:R71"/>
    <mergeCell ref="P72:R72"/>
    <mergeCell ref="P73:R73"/>
    <mergeCell ref="P74:R74"/>
    <mergeCell ref="P63:R63"/>
    <mergeCell ref="L50:L51"/>
    <mergeCell ref="B52:D52"/>
    <mergeCell ref="C53:D53"/>
    <mergeCell ref="A57:D59"/>
    <mergeCell ref="M57:M59"/>
    <mergeCell ref="E58:E59"/>
    <mergeCell ref="F58:F59"/>
    <mergeCell ref="G58:G59"/>
    <mergeCell ref="H58:H59"/>
    <mergeCell ref="I58:I59"/>
    <mergeCell ref="J58:J59"/>
    <mergeCell ref="K58:K59"/>
    <mergeCell ref="L58:L59"/>
    <mergeCell ref="P61:R61"/>
    <mergeCell ref="P62:R62"/>
    <mergeCell ref="B41:D41"/>
    <mergeCell ref="C46:D46"/>
    <mergeCell ref="M49:M51"/>
    <mergeCell ref="E50:E51"/>
    <mergeCell ref="F50:F51"/>
    <mergeCell ref="G50:G51"/>
    <mergeCell ref="H50:H51"/>
    <mergeCell ref="I50:I51"/>
    <mergeCell ref="J50:J51"/>
    <mergeCell ref="K50:K51"/>
    <mergeCell ref="A35:D35"/>
    <mergeCell ref="A6:D6"/>
    <mergeCell ref="A7:D7"/>
    <mergeCell ref="C9:D9"/>
    <mergeCell ref="B15:D15"/>
    <mergeCell ref="A24:D26"/>
    <mergeCell ref="B33:D33"/>
    <mergeCell ref="M24:M26"/>
    <mergeCell ref="E25:E26"/>
    <mergeCell ref="F25:F26"/>
    <mergeCell ref="G25:G26"/>
    <mergeCell ref="H25:H26"/>
    <mergeCell ref="I25:I26"/>
    <mergeCell ref="J25:J26"/>
    <mergeCell ref="K25:K26"/>
    <mergeCell ref="L25:L26"/>
    <mergeCell ref="A1:M1"/>
    <mergeCell ref="A3:D5"/>
    <mergeCell ref="M3:M5"/>
    <mergeCell ref="E4:E5"/>
    <mergeCell ref="F4:F5"/>
    <mergeCell ref="G4:G5"/>
    <mergeCell ref="H4:H5"/>
    <mergeCell ref="I4:I5"/>
    <mergeCell ref="K4:K5"/>
    <mergeCell ref="L4:L5"/>
    <mergeCell ref="P82:R82"/>
    <mergeCell ref="P83:R83"/>
    <mergeCell ref="P84:R84"/>
    <mergeCell ref="P85:R85"/>
    <mergeCell ref="P86:R86"/>
  </mergeCells>
  <phoneticPr fontId="2" type="noConversion"/>
  <printOptions gridLinesSet="0"/>
  <pageMargins left="0.35433070866141736" right="0.35433070866141736" top="0.62" bottom="0.19" header="0.4" footer="0.18"/>
  <pageSetup paperSize="9" scale="60" orientation="landscape" r:id="rId1"/>
  <headerFooter alignWithMargins="0"/>
  <rowBreaks count="2" manualBreakCount="2">
    <brk id="22" max="12" man="1"/>
    <brk id="5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입력</vt:lpstr>
      <vt:lpstr>결과</vt:lpstr>
      <vt:lpstr>군구</vt:lpstr>
      <vt:lpstr>군구!Print_Area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2024-02-26T22:44:12Z</dcterms:created>
  <dcterms:modified xsi:type="dcterms:W3CDTF">2025-03-04T08:45:01Z</dcterms:modified>
</cp:coreProperties>
</file>