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6\5월 - 복사본 (2)\"/>
    </mc:Choice>
  </mc:AlternateContent>
  <bookViews>
    <workbookView xWindow="0" yWindow="0" windowWidth="28800" windowHeight="1227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K77" i="2"/>
  <c r="K76" i="2" s="1"/>
  <c r="E77" i="2"/>
  <c r="E76" i="2" s="1"/>
  <c r="O76" i="2"/>
  <c r="O75" i="2"/>
  <c r="H74" i="2" s="1"/>
  <c r="M75" i="2"/>
  <c r="L75" i="2"/>
  <c r="G74" i="2"/>
  <c r="I75" i="2"/>
  <c r="O74" i="2"/>
  <c r="L74" i="2"/>
  <c r="K74" i="2"/>
  <c r="F74" i="2"/>
  <c r="E74" i="2"/>
  <c r="O73" i="2"/>
  <c r="H72" i="2" s="1"/>
  <c r="L73" i="2"/>
  <c r="G72" i="2"/>
  <c r="M73" i="2"/>
  <c r="O72" i="2"/>
  <c r="K72" i="2"/>
  <c r="F72" i="2"/>
  <c r="E72" i="2"/>
  <c r="O71" i="2"/>
  <c r="L71" i="2"/>
  <c r="G70" i="2"/>
  <c r="O70" i="2"/>
  <c r="K70" i="2"/>
  <c r="H70" i="2"/>
  <c r="F70" i="2"/>
  <c r="E70" i="2"/>
  <c r="O69" i="2"/>
  <c r="L69" i="2"/>
  <c r="I69" i="2"/>
  <c r="J69" i="2" s="1"/>
  <c r="M69" i="2"/>
  <c r="O68" i="2"/>
  <c r="H67" i="2"/>
  <c r="O67" i="2"/>
  <c r="K67" i="2"/>
  <c r="E67" i="2"/>
  <c r="O66" i="2"/>
  <c r="O65" i="2"/>
  <c r="K65" i="2"/>
  <c r="E65" i="2"/>
  <c r="O64" i="2"/>
  <c r="H63" i="2"/>
  <c r="O63" i="2"/>
  <c r="K63" i="2"/>
  <c r="E63" i="2"/>
  <c r="O62" i="2"/>
  <c r="O61" i="2"/>
  <c r="K61" i="2"/>
  <c r="K60" i="2" s="1"/>
  <c r="E61" i="2"/>
  <c r="O60" i="2"/>
  <c r="O59" i="2"/>
  <c r="L59" i="2"/>
  <c r="O58" i="2"/>
  <c r="M58" i="2"/>
  <c r="O57" i="2"/>
  <c r="O56" i="2"/>
  <c r="M56" i="2"/>
  <c r="L56" i="2"/>
  <c r="I56" i="2"/>
  <c r="J56" i="2" s="1"/>
  <c r="O55" i="2"/>
  <c r="I55" i="2"/>
  <c r="J55" i="2" s="1"/>
  <c r="M55" i="2"/>
  <c r="O54" i="2"/>
  <c r="O53" i="2"/>
  <c r="O52" i="2"/>
  <c r="K52" i="2"/>
  <c r="E52" i="2"/>
  <c r="O51" i="2"/>
  <c r="I51" i="2"/>
  <c r="J51" i="2" s="1"/>
  <c r="M51" i="2"/>
  <c r="O50" i="2"/>
  <c r="M50" i="2"/>
  <c r="O49" i="2"/>
  <c r="O48" i="2"/>
  <c r="K48" i="2"/>
  <c r="E48" i="2"/>
  <c r="O47" i="2"/>
  <c r="L47" i="2"/>
  <c r="G46" i="2"/>
  <c r="O46" i="2"/>
  <c r="K46" i="2"/>
  <c r="E46" i="2"/>
  <c r="O45" i="2"/>
  <c r="O44" i="2"/>
  <c r="O43" i="2"/>
  <c r="O42" i="2"/>
  <c r="L42" i="2"/>
  <c r="O41" i="2"/>
  <c r="M41" i="2"/>
  <c r="L41" i="2"/>
  <c r="K41" i="2"/>
  <c r="E41" i="2"/>
  <c r="E40" i="2" s="1"/>
  <c r="O40" i="2"/>
  <c r="K40" i="2"/>
  <c r="O39" i="2"/>
  <c r="M39" i="2"/>
  <c r="L39" i="2"/>
  <c r="E39" i="2"/>
  <c r="O38" i="2"/>
  <c r="O37" i="2"/>
  <c r="E37" i="2"/>
  <c r="O36" i="2"/>
  <c r="K36" i="2"/>
  <c r="E36" i="2"/>
  <c r="O35" i="2"/>
  <c r="L35" i="2"/>
  <c r="O34" i="2"/>
  <c r="K34" i="2"/>
  <c r="H34" i="2"/>
  <c r="G34" i="2"/>
  <c r="E34" i="2"/>
  <c r="O33" i="2"/>
  <c r="L33" i="2"/>
  <c r="M33" i="2"/>
  <c r="O32" i="2"/>
  <c r="L32" i="2"/>
  <c r="O31" i="2"/>
  <c r="L31" i="2"/>
  <c r="I31" i="2"/>
  <c r="J31" i="2" s="1"/>
  <c r="M31" i="2"/>
  <c r="O30" i="2"/>
  <c r="M30" i="2"/>
  <c r="L30" i="2"/>
  <c r="J30" i="2"/>
  <c r="I30" i="2"/>
  <c r="O29" i="2"/>
  <c r="O28" i="2"/>
  <c r="K28" i="2"/>
  <c r="E28" i="2"/>
  <c r="E8" i="2" s="1"/>
  <c r="O27" i="2"/>
  <c r="L27" i="2"/>
  <c r="O26" i="2"/>
  <c r="I26" i="2"/>
  <c r="J26" i="2" s="1"/>
  <c r="O25" i="2"/>
  <c r="L25" i="2"/>
  <c r="M25" i="2"/>
  <c r="O24" i="2"/>
  <c r="L24" i="2"/>
  <c r="M24" i="2"/>
  <c r="O23" i="2"/>
  <c r="H22" i="2"/>
  <c r="L23" i="2"/>
  <c r="O22" i="2"/>
  <c r="K22" i="2"/>
  <c r="G22" i="2"/>
  <c r="L22" i="2" s="1"/>
  <c r="E22" i="2"/>
  <c r="O21" i="2"/>
  <c r="I21" i="2" s="1"/>
  <c r="J21" i="2"/>
  <c r="L21" i="2"/>
  <c r="O20" i="2"/>
  <c r="L20" i="2"/>
  <c r="I20" i="2"/>
  <c r="J20" i="2" s="1"/>
  <c r="M20" i="2"/>
  <c r="O19" i="2"/>
  <c r="L19" i="2"/>
  <c r="O18" i="2"/>
  <c r="I18" i="2"/>
  <c r="J18" i="2" s="1"/>
  <c r="O17" i="2"/>
  <c r="L17" i="2"/>
  <c r="I17" i="2"/>
  <c r="J17" i="2" s="1"/>
  <c r="M17" i="2"/>
  <c r="O16" i="2"/>
  <c r="M16" i="2" s="1"/>
  <c r="L16" i="2"/>
  <c r="O15" i="2"/>
  <c r="O14" i="2"/>
  <c r="L14" i="2"/>
  <c r="M14" i="2"/>
  <c r="O13" i="2"/>
  <c r="H12" i="2"/>
  <c r="O12" i="2"/>
  <c r="K12" i="2"/>
  <c r="E12" i="2"/>
  <c r="O11" i="2"/>
  <c r="O10" i="2"/>
  <c r="O9" i="2"/>
  <c r="K9" i="2"/>
  <c r="E9" i="2"/>
  <c r="O8" i="2"/>
  <c r="K8" i="2"/>
  <c r="K7" i="2" s="1"/>
  <c r="L3" i="2"/>
  <c r="L78" i="1"/>
  <c r="K77" i="1"/>
  <c r="I78" i="1"/>
  <c r="J78" i="1" s="1"/>
  <c r="J77" i="1" s="1"/>
  <c r="J76" i="1" s="1"/>
  <c r="E77" i="1"/>
  <c r="L77" i="1" s="1"/>
  <c r="I77" i="1"/>
  <c r="I76" i="1" s="1"/>
  <c r="H77" i="1"/>
  <c r="H76" i="1" s="1"/>
  <c r="G77" i="1"/>
  <c r="K76" i="1"/>
  <c r="E76" i="1"/>
  <c r="M75" i="1"/>
  <c r="K74" i="1"/>
  <c r="F74" i="1"/>
  <c r="E74" i="1"/>
  <c r="L73" i="1"/>
  <c r="M73" i="1"/>
  <c r="K72" i="1"/>
  <c r="F72" i="1"/>
  <c r="E72" i="1"/>
  <c r="L71" i="1"/>
  <c r="M71" i="1"/>
  <c r="K70" i="1"/>
  <c r="F70" i="1"/>
  <c r="E70" i="1"/>
  <c r="L69" i="1"/>
  <c r="I69" i="1"/>
  <c r="J69" i="1" s="1"/>
  <c r="M69" i="1"/>
  <c r="K67" i="1"/>
  <c r="M68" i="1"/>
  <c r="I68" i="1"/>
  <c r="G67" i="1"/>
  <c r="K65" i="1"/>
  <c r="M66" i="1"/>
  <c r="I66" i="1"/>
  <c r="H65" i="1"/>
  <c r="G65" i="1"/>
  <c r="K63" i="1"/>
  <c r="M64" i="1"/>
  <c r="I64" i="1"/>
  <c r="H63" i="1"/>
  <c r="G63" i="1"/>
  <c r="K61" i="1"/>
  <c r="K60" i="1" s="1"/>
  <c r="M62" i="1"/>
  <c r="I62" i="1"/>
  <c r="H61" i="1"/>
  <c r="G61" i="1"/>
  <c r="M59" i="1"/>
  <c r="L59" i="1"/>
  <c r="I58" i="1"/>
  <c r="J58" i="1" s="1"/>
  <c r="L57" i="1"/>
  <c r="I57" i="1"/>
  <c r="J57" i="1" s="1"/>
  <c r="L56" i="1"/>
  <c r="I56" i="1"/>
  <c r="J56" i="1" s="1"/>
  <c r="M56" i="1"/>
  <c r="L55" i="1"/>
  <c r="M55" i="1"/>
  <c r="I55" i="1"/>
  <c r="J55" i="1" s="1"/>
  <c r="L54" i="1"/>
  <c r="I54" i="1"/>
  <c r="J54" i="1" s="1"/>
  <c r="M54" i="1"/>
  <c r="L53" i="1"/>
  <c r="K52" i="1"/>
  <c r="G52" i="1"/>
  <c r="E52" i="1"/>
  <c r="L51" i="1"/>
  <c r="M51" i="1"/>
  <c r="I51" i="1"/>
  <c r="J51" i="1" s="1"/>
  <c r="L50" i="1"/>
  <c r="I50" i="1"/>
  <c r="J50" i="1" s="1"/>
  <c r="M50" i="1"/>
  <c r="L49" i="1"/>
  <c r="K48" i="1"/>
  <c r="G48" i="1"/>
  <c r="E48" i="1"/>
  <c r="H48" i="1"/>
  <c r="L47" i="1"/>
  <c r="K46" i="1"/>
  <c r="G46" i="1"/>
  <c r="M47" i="1"/>
  <c r="E46" i="1"/>
  <c r="H46" i="1"/>
  <c r="M45" i="1"/>
  <c r="I45" i="1"/>
  <c r="J45" i="1" s="1"/>
  <c r="I44" i="1"/>
  <c r="J44" i="1" s="1"/>
  <c r="J43" i="1"/>
  <c r="I43" i="1"/>
  <c r="M43" i="1"/>
  <c r="G41" i="1"/>
  <c r="G40" i="1" s="1"/>
  <c r="K41" i="1"/>
  <c r="K40" i="1" s="1"/>
  <c r="H41" i="1"/>
  <c r="E41" i="1"/>
  <c r="E40" i="1"/>
  <c r="I39" i="1"/>
  <c r="J39" i="1" s="1"/>
  <c r="M39" i="1"/>
  <c r="L38" i="1"/>
  <c r="M38" i="1"/>
  <c r="K36" i="1"/>
  <c r="I37" i="1"/>
  <c r="M37" i="1"/>
  <c r="E36" i="1"/>
  <c r="G36" i="1"/>
  <c r="L36" i="1" s="1"/>
  <c r="F36" i="1"/>
  <c r="M36" i="1" s="1"/>
  <c r="H34" i="1"/>
  <c r="G34" i="1"/>
  <c r="M35" i="1"/>
  <c r="K34" i="1"/>
  <c r="F34" i="1"/>
  <c r="E34" i="1"/>
  <c r="L33" i="1"/>
  <c r="I33" i="1"/>
  <c r="J33" i="1" s="1"/>
  <c r="M33" i="1"/>
  <c r="M32" i="1"/>
  <c r="I32" i="1"/>
  <c r="J32" i="1" s="1"/>
  <c r="L32" i="1"/>
  <c r="I31" i="1"/>
  <c r="J31" i="1" s="1"/>
  <c r="M31" i="1"/>
  <c r="L31" i="1"/>
  <c r="K28" i="1"/>
  <c r="M30" i="1"/>
  <c r="I30" i="1"/>
  <c r="J30" i="1" s="1"/>
  <c r="L30" i="1"/>
  <c r="H28" i="1"/>
  <c r="M29" i="1"/>
  <c r="L29" i="1"/>
  <c r="F28" i="1"/>
  <c r="H22" i="1"/>
  <c r="M27" i="1"/>
  <c r="L27" i="1"/>
  <c r="I26" i="1"/>
  <c r="J26" i="1" s="1"/>
  <c r="L25" i="1"/>
  <c r="M25" i="1"/>
  <c r="I25" i="1"/>
  <c r="J25" i="1" s="1"/>
  <c r="L24" i="1"/>
  <c r="I24" i="1"/>
  <c r="J24" i="1" s="1"/>
  <c r="M24" i="1"/>
  <c r="L23" i="1"/>
  <c r="K22" i="1"/>
  <c r="G22" i="1"/>
  <c r="I23" i="1"/>
  <c r="E22" i="1"/>
  <c r="L21" i="1"/>
  <c r="M21" i="1"/>
  <c r="F12" i="1"/>
  <c r="I20" i="1"/>
  <c r="J20" i="1" s="1"/>
  <c r="I19" i="1"/>
  <c r="J19" i="1" s="1"/>
  <c r="L18" i="1"/>
  <c r="I18" i="1"/>
  <c r="J18" i="1" s="1"/>
  <c r="I17" i="1"/>
  <c r="J17" i="1" s="1"/>
  <c r="L16" i="1"/>
  <c r="I16" i="1"/>
  <c r="J16" i="1" s="1"/>
  <c r="I15" i="1"/>
  <c r="J15" i="1" s="1"/>
  <c r="L14" i="1"/>
  <c r="I14" i="1"/>
  <c r="J14" i="1" s="1"/>
  <c r="K12" i="1"/>
  <c r="I13" i="1"/>
  <c r="E12" i="1"/>
  <c r="H12" i="1"/>
  <c r="I11" i="1"/>
  <c r="J11" i="1" s="1"/>
  <c r="H9" i="1"/>
  <c r="L10" i="1"/>
  <c r="I10" i="1"/>
  <c r="E9" i="1"/>
  <c r="K9" i="1"/>
  <c r="B4" i="2"/>
  <c r="B2" i="2" s="1"/>
  <c r="B2" i="1"/>
  <c r="E8" i="1" l="1"/>
  <c r="I9" i="1"/>
  <c r="J10" i="1"/>
  <c r="J9" i="1" s="1"/>
  <c r="I12" i="1"/>
  <c r="J13" i="1"/>
  <c r="J12" i="1" s="1"/>
  <c r="I36" i="1"/>
  <c r="J37" i="1"/>
  <c r="L40" i="1"/>
  <c r="H8" i="1"/>
  <c r="J23" i="1"/>
  <c r="J22" i="1" s="1"/>
  <c r="I22" i="1"/>
  <c r="K8" i="1"/>
  <c r="K7" i="1" s="1"/>
  <c r="L22" i="1"/>
  <c r="M34" i="1"/>
  <c r="L34" i="1"/>
  <c r="F9" i="2"/>
  <c r="E28" i="1"/>
  <c r="I19" i="2"/>
  <c r="J19" i="2" s="1"/>
  <c r="M19" i="2"/>
  <c r="M23" i="1"/>
  <c r="I27" i="1"/>
  <c r="J27" i="1" s="1"/>
  <c r="I29" i="1"/>
  <c r="I35" i="1"/>
  <c r="M57" i="1"/>
  <c r="H60" i="1"/>
  <c r="H72" i="1"/>
  <c r="I73" i="1"/>
  <c r="M13" i="2"/>
  <c r="L13" i="2"/>
  <c r="I53" i="2"/>
  <c r="M59" i="2"/>
  <c r="I59" i="2"/>
  <c r="J59" i="2" s="1"/>
  <c r="G77" i="2"/>
  <c r="L78" i="2"/>
  <c r="M10" i="1"/>
  <c r="G12" i="1"/>
  <c r="M18" i="1"/>
  <c r="F9" i="1"/>
  <c r="F8" i="1" s="1"/>
  <c r="L11" i="1"/>
  <c r="L13" i="1"/>
  <c r="L15" i="1"/>
  <c r="L17" i="1"/>
  <c r="L19" i="1"/>
  <c r="G28" i="1"/>
  <c r="H36" i="1"/>
  <c r="I49" i="1"/>
  <c r="F48" i="1"/>
  <c r="H52" i="1"/>
  <c r="H40" i="1" s="1"/>
  <c r="I59" i="1"/>
  <c r="J59" i="1" s="1"/>
  <c r="E61" i="1"/>
  <c r="L62" i="1"/>
  <c r="I27" i="2"/>
  <c r="J27" i="2" s="1"/>
  <c r="M27" i="2"/>
  <c r="H28" i="2"/>
  <c r="L34" i="2"/>
  <c r="M34" i="2"/>
  <c r="M14" i="1"/>
  <c r="J68" i="1"/>
  <c r="J67" i="1" s="1"/>
  <c r="I67" i="1"/>
  <c r="I35" i="2"/>
  <c r="F34" i="2"/>
  <c r="M35" i="2"/>
  <c r="G9" i="1"/>
  <c r="M11" i="1"/>
  <c r="M13" i="1"/>
  <c r="M15" i="1"/>
  <c r="M17" i="1"/>
  <c r="M19" i="1"/>
  <c r="I21" i="1"/>
  <c r="J21" i="1" s="1"/>
  <c r="F22" i="1"/>
  <c r="M22" i="1" s="1"/>
  <c r="I38" i="1"/>
  <c r="J38" i="1" s="1"/>
  <c r="L42" i="1"/>
  <c r="M48" i="1"/>
  <c r="L48" i="1"/>
  <c r="J62" i="1"/>
  <c r="J61" i="1" s="1"/>
  <c r="I61" i="1"/>
  <c r="E63" i="1"/>
  <c r="L63" i="1" s="1"/>
  <c r="L64" i="1"/>
  <c r="M67" i="1"/>
  <c r="H9" i="2"/>
  <c r="L18" i="2"/>
  <c r="M18" i="2"/>
  <c r="M16" i="1"/>
  <c r="I38" i="2"/>
  <c r="J38" i="2" s="1"/>
  <c r="M42" i="1"/>
  <c r="L45" i="1"/>
  <c r="I47" i="1"/>
  <c r="F46" i="1"/>
  <c r="I53" i="1"/>
  <c r="F52" i="1"/>
  <c r="J64" i="1"/>
  <c r="J63" i="1" s="1"/>
  <c r="I63" i="1"/>
  <c r="E65" i="1"/>
  <c r="L65" i="1" s="1"/>
  <c r="L66" i="1"/>
  <c r="H67" i="1"/>
  <c r="H70" i="1"/>
  <c r="I71" i="1"/>
  <c r="H74" i="1"/>
  <c r="I75" i="1"/>
  <c r="L46" i="2"/>
  <c r="L54" i="2"/>
  <c r="J75" i="2"/>
  <c r="J74" i="2" s="1"/>
  <c r="I74" i="2"/>
  <c r="M41" i="1"/>
  <c r="L41" i="1"/>
  <c r="G48" i="2"/>
  <c r="L49" i="2"/>
  <c r="L35" i="1"/>
  <c r="I42" i="1"/>
  <c r="F41" i="1"/>
  <c r="M46" i="1"/>
  <c r="L46" i="1"/>
  <c r="M52" i="1"/>
  <c r="L52" i="1"/>
  <c r="J66" i="1"/>
  <c r="J65" i="1" s="1"/>
  <c r="I65" i="1"/>
  <c r="E67" i="1"/>
  <c r="L67" i="1" s="1"/>
  <c r="L68" i="1"/>
  <c r="E7" i="2"/>
  <c r="M71" i="2"/>
  <c r="I71" i="2"/>
  <c r="M49" i="1"/>
  <c r="M53" i="1"/>
  <c r="M78" i="1"/>
  <c r="I11" i="2"/>
  <c r="J11" i="2" s="1"/>
  <c r="M21" i="2"/>
  <c r="I50" i="2"/>
  <c r="J50" i="2" s="1"/>
  <c r="L51" i="2"/>
  <c r="G52" i="2"/>
  <c r="F61" i="2"/>
  <c r="G63" i="2"/>
  <c r="M64" i="2"/>
  <c r="F65" i="2"/>
  <c r="G67" i="2"/>
  <c r="M68" i="2"/>
  <c r="M70" i="2"/>
  <c r="L37" i="1"/>
  <c r="L39" i="1"/>
  <c r="L43" i="1"/>
  <c r="G70" i="1"/>
  <c r="G72" i="1"/>
  <c r="G74" i="1"/>
  <c r="G76" i="1"/>
  <c r="I14" i="2"/>
  <c r="J14" i="2" s="1"/>
  <c r="G12" i="2"/>
  <c r="I16" i="2"/>
  <c r="J16" i="2" s="1"/>
  <c r="M22" i="2"/>
  <c r="M23" i="2"/>
  <c r="I25" i="2"/>
  <c r="J25" i="2" s="1"/>
  <c r="M32" i="2"/>
  <c r="I39" i="2"/>
  <c r="J39" i="2" s="1"/>
  <c r="M47" i="2"/>
  <c r="H46" i="2"/>
  <c r="L50" i="2"/>
  <c r="L55" i="2"/>
  <c r="M72" i="2"/>
  <c r="H77" i="2"/>
  <c r="H76" i="2" s="1"/>
  <c r="I43" i="2"/>
  <c r="J43" i="2" s="1"/>
  <c r="L53" i="2"/>
  <c r="L64" i="2"/>
  <c r="L68" i="2"/>
  <c r="I73" i="2"/>
  <c r="M74" i="2"/>
  <c r="F61" i="1"/>
  <c r="F60" i="1" s="1"/>
  <c r="F63" i="1"/>
  <c r="M63" i="1" s="1"/>
  <c r="F65" i="1"/>
  <c r="M65" i="1" s="1"/>
  <c r="F67" i="1"/>
  <c r="L75" i="1"/>
  <c r="F77" i="1"/>
  <c r="F76" i="1" s="1"/>
  <c r="I13" i="2"/>
  <c r="F12" i="2"/>
  <c r="I23" i="2"/>
  <c r="F22" i="2"/>
  <c r="I24" i="2"/>
  <c r="J24" i="2" s="1"/>
  <c r="I32" i="2"/>
  <c r="J32" i="2" s="1"/>
  <c r="I33" i="2"/>
  <c r="J33" i="2" s="1"/>
  <c r="H48" i="2"/>
  <c r="M53" i="2"/>
  <c r="F52" i="2"/>
  <c r="H52" i="2"/>
  <c r="L58" i="2"/>
  <c r="I64" i="2"/>
  <c r="F63" i="2"/>
  <c r="I68" i="2"/>
  <c r="F67" i="2"/>
  <c r="L70" i="2"/>
  <c r="I58" i="2"/>
  <c r="J58" i="2" s="1"/>
  <c r="E60" i="2"/>
  <c r="H61" i="2"/>
  <c r="H60" i="2" s="1"/>
  <c r="H65" i="2"/>
  <c r="L72" i="2"/>
  <c r="L12" i="2" l="1"/>
  <c r="M12" i="2"/>
  <c r="M74" i="1"/>
  <c r="L74" i="1"/>
  <c r="M52" i="2"/>
  <c r="L52" i="2"/>
  <c r="I74" i="1"/>
  <c r="J75" i="1"/>
  <c r="J74" i="1" s="1"/>
  <c r="J47" i="1"/>
  <c r="J46" i="1" s="1"/>
  <c r="I46" i="1"/>
  <c r="G61" i="2"/>
  <c r="M62" i="2"/>
  <c r="L62" i="2"/>
  <c r="L44" i="2"/>
  <c r="M44" i="2"/>
  <c r="I42" i="2"/>
  <c r="M72" i="1"/>
  <c r="L72" i="1"/>
  <c r="M63" i="2"/>
  <c r="L63" i="2"/>
  <c r="M48" i="2"/>
  <c r="L48" i="2"/>
  <c r="I45" i="2"/>
  <c r="J45" i="2" s="1"/>
  <c r="F7" i="1"/>
  <c r="F48" i="2"/>
  <c r="I49" i="2"/>
  <c r="J73" i="2"/>
  <c r="J72" i="2" s="1"/>
  <c r="I72" i="2"/>
  <c r="M43" i="2"/>
  <c r="L43" i="2"/>
  <c r="L15" i="2"/>
  <c r="M15" i="2"/>
  <c r="M70" i="1"/>
  <c r="L70" i="1"/>
  <c r="F60" i="2"/>
  <c r="M49" i="2"/>
  <c r="M54" i="2"/>
  <c r="I70" i="1"/>
  <c r="J71" i="1"/>
  <c r="J70" i="1" s="1"/>
  <c r="L12" i="1"/>
  <c r="M12" i="1"/>
  <c r="I34" i="1"/>
  <c r="I8" i="1" s="1"/>
  <c r="J35" i="1"/>
  <c r="J34" i="1" s="1"/>
  <c r="M61" i="1"/>
  <c r="H7" i="1"/>
  <c r="J68" i="2"/>
  <c r="J67" i="2" s="1"/>
  <c r="I67" i="2"/>
  <c r="M57" i="2"/>
  <c r="L57" i="2"/>
  <c r="M37" i="2"/>
  <c r="G36" i="2"/>
  <c r="L37" i="2"/>
  <c r="H40" i="2"/>
  <c r="G60" i="1"/>
  <c r="M67" i="2"/>
  <c r="L67" i="2"/>
  <c r="I62" i="2"/>
  <c r="H36" i="2"/>
  <c r="F40" i="1"/>
  <c r="M40" i="1" s="1"/>
  <c r="M38" i="2"/>
  <c r="L38" i="2"/>
  <c r="M77" i="1"/>
  <c r="J53" i="2"/>
  <c r="J52" i="2" s="1"/>
  <c r="I52" i="2"/>
  <c r="I72" i="1"/>
  <c r="I60" i="1" s="1"/>
  <c r="J73" i="1"/>
  <c r="J72" i="1" s="1"/>
  <c r="I28" i="1"/>
  <c r="J29" i="1"/>
  <c r="J28" i="1" s="1"/>
  <c r="J8" i="1"/>
  <c r="J64" i="2"/>
  <c r="J63" i="2" s="1"/>
  <c r="I63" i="2"/>
  <c r="J13" i="2"/>
  <c r="I22" i="2"/>
  <c r="J23" i="2"/>
  <c r="J22" i="2" s="1"/>
  <c r="I78" i="2"/>
  <c r="F77" i="2"/>
  <c r="F76" i="2" s="1"/>
  <c r="I47" i="2"/>
  <c r="F46" i="2"/>
  <c r="L11" i="2"/>
  <c r="M11" i="2"/>
  <c r="F36" i="2"/>
  <c r="I37" i="2"/>
  <c r="J71" i="2"/>
  <c r="J70" i="2" s="1"/>
  <c r="I70" i="2"/>
  <c r="J42" i="1"/>
  <c r="J41" i="1" s="1"/>
  <c r="I41" i="1"/>
  <c r="J53" i="1"/>
  <c r="J52" i="1" s="1"/>
  <c r="I52" i="1"/>
  <c r="L10" i="2"/>
  <c r="M10" i="2"/>
  <c r="G9" i="2"/>
  <c r="J60" i="1"/>
  <c r="M9" i="1"/>
  <c r="L9" i="1"/>
  <c r="G8" i="1"/>
  <c r="J35" i="2"/>
  <c r="J34" i="2" s="1"/>
  <c r="I34" i="2"/>
  <c r="I29" i="2"/>
  <c r="F28" i="2"/>
  <c r="J49" i="1"/>
  <c r="J48" i="1" s="1"/>
  <c r="I48" i="1"/>
  <c r="I10" i="2"/>
  <c r="L61" i="1"/>
  <c r="E60" i="1"/>
  <c r="E7" i="1" s="1"/>
  <c r="M28" i="1"/>
  <c r="L28" i="1"/>
  <c r="L77" i="2"/>
  <c r="G76" i="2"/>
  <c r="G65" i="2"/>
  <c r="M66" i="2"/>
  <c r="L66" i="2"/>
  <c r="I54" i="2"/>
  <c r="J54" i="2" s="1"/>
  <c r="M42" i="2"/>
  <c r="I44" i="2"/>
  <c r="J44" i="2" s="1"/>
  <c r="M76" i="1"/>
  <c r="L76" i="1"/>
  <c r="I66" i="2"/>
  <c r="I57" i="2"/>
  <c r="J57" i="2" s="1"/>
  <c r="G40" i="2"/>
  <c r="H8" i="2"/>
  <c r="H7" i="2" s="1"/>
  <c r="M45" i="2"/>
  <c r="L45" i="2"/>
  <c r="L29" i="2"/>
  <c r="M29" i="2"/>
  <c r="G28" i="2"/>
  <c r="M78" i="2"/>
  <c r="I15" i="2"/>
  <c r="J15" i="2" s="1"/>
  <c r="F8" i="2"/>
  <c r="J36" i="1"/>
  <c r="M65" i="2" l="1"/>
  <c r="L65" i="2"/>
  <c r="J78" i="2"/>
  <c r="J77" i="2" s="1"/>
  <c r="J76" i="2" s="1"/>
  <c r="I77" i="2"/>
  <c r="I76" i="2" s="1"/>
  <c r="M61" i="2"/>
  <c r="L61" i="2"/>
  <c r="G60" i="2"/>
  <c r="J37" i="2"/>
  <c r="J36" i="2" s="1"/>
  <c r="I36" i="2"/>
  <c r="L28" i="2"/>
  <c r="M28" i="2"/>
  <c r="L40" i="2"/>
  <c r="M9" i="2"/>
  <c r="L9" i="2"/>
  <c r="G8" i="2"/>
  <c r="J40" i="1"/>
  <c r="J62" i="2"/>
  <c r="J61" i="2" s="1"/>
  <c r="I61" i="2"/>
  <c r="I60" i="2" s="1"/>
  <c r="L36" i="2"/>
  <c r="M36" i="2"/>
  <c r="M60" i="1"/>
  <c r="L60" i="1"/>
  <c r="M76" i="2"/>
  <c r="L76" i="2"/>
  <c r="J29" i="2"/>
  <c r="J28" i="2" s="1"/>
  <c r="I28" i="2"/>
  <c r="I41" i="2"/>
  <c r="I40" i="2" s="1"/>
  <c r="J42" i="2"/>
  <c r="J41" i="2" s="1"/>
  <c r="M77" i="2"/>
  <c r="J10" i="2"/>
  <c r="J9" i="2" s="1"/>
  <c r="I9" i="2"/>
  <c r="F40" i="2"/>
  <c r="F7" i="2" s="1"/>
  <c r="M46" i="2"/>
  <c r="J12" i="2"/>
  <c r="I48" i="2"/>
  <c r="J49" i="2"/>
  <c r="J48" i="2" s="1"/>
  <c r="I40" i="1"/>
  <c r="I7" i="1" s="1"/>
  <c r="J7" i="1"/>
  <c r="J66" i="2"/>
  <c r="J65" i="2" s="1"/>
  <c r="I65" i="2"/>
  <c r="L8" i="1"/>
  <c r="G7" i="1"/>
  <c r="M8" i="1"/>
  <c r="I46" i="2"/>
  <c r="J47" i="2"/>
  <c r="J46" i="2" s="1"/>
  <c r="I12" i="2"/>
  <c r="M7" i="1" l="1"/>
  <c r="L7" i="1"/>
  <c r="J8" i="2"/>
  <c r="M40" i="2"/>
  <c r="L8" i="2"/>
  <c r="M8" i="2"/>
  <c r="G7" i="2"/>
  <c r="I8" i="2"/>
  <c r="I7" i="2" s="1"/>
  <c r="J60" i="2"/>
  <c r="M60" i="2"/>
  <c r="L60" i="2"/>
  <c r="J40" i="2"/>
  <c r="J7" i="2" l="1"/>
  <c r="L7" i="2"/>
  <c r="M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<sst xmlns="http://schemas.openxmlformats.org/spreadsheetml/2006/main" count="187" uniqueCount="126">
  <si>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</si>
  <si>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</si>
  <si>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</si>
  <si>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</si>
  <si>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</si>
  <si>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</si>
  <si>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</si>
  <si>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</si>
  <si>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</si>
  <si>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</si>
  <si>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</si>
  <si>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</si>
  <si>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</si>
  <si>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</si>
  <si>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</si>
  <si>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</si>
  <si>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</si>
  <si>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</si>
  <si>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</si>
  <si>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</si>
  <si>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</si>
  <si>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</si>
  <si>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</si>
  <si>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</si>
  <si>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</si>
  <si>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</si>
  <si>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</si>
  <si>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</si>
  <si>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</si>
  <si>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</si>
  <si>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</si>
  <si>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</si>
  <si>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</si>
  <si>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</si>
  <si>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</si>
  <si>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</si>
  <si>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</si>
  <si>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</si>
  <si>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</si>
  <si>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</si>
  <si>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</si>
  <si>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</si>
  <si>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</si>
  <si>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</si>
  <si>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</si>
  <si>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</si>
  <si>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</si>
  <si>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</si>
  <si>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</si>
  <si>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</si>
  <si>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</si>
  <si>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</si>
  <si>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</si>
  <si>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</si>
  <si>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</si>
  <si>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</si>
  <si>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</si>
  <si>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</si>
  <si>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</si>
  <si>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</si>
  <si>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</si>
  <si>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</si>
  <si>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</si>
  <si>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</si>
  <si>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</si>
  <si>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</si>
  <si>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</si>
  <si>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</si>
  <si>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</si>
  <si>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</si>
  <si>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</si>
  <si>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</si>
  <si>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</si>
  <si>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</si>
  <si>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</si>
  <si>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</si>
  <si>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</si>
  <si>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</si>
  <si>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</si>
  <si>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</si>
  <si>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</si>
  <si>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</si>
  <si>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</si>
  <si>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</si>
  <si>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</si>
  <si>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</si>
  <si>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</si>
  <si>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</si>
  <si>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</si>
  <si>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</si>
  <si>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</si>
  <si>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</si>
  <si>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</si>
  <si>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(단위:원,%)</t>
    <phoneticPr fontId="3" type="noConversion"/>
  </si>
  <si>
    <t>징수결정액</t>
    <phoneticPr fontId="3" type="noConversion"/>
  </si>
  <si>
    <t>징수율</t>
    <phoneticPr fontId="3" type="noConversion"/>
  </si>
  <si>
    <t xml:space="preserve"> 항 목 별</t>
    <phoneticPr fontId="3" type="noConversion"/>
  </si>
  <si>
    <t>미수납액
(E=B-C-D)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</si>
  <si>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</si>
  <si>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</si>
  <si>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</si>
  <si>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</si>
  <si>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</si>
  <si>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</si>
  <si>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</si>
  <si>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</si>
  <si>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</si>
  <si>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</si>
  <si>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</si>
  <si>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</si>
  <si>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</si>
  <si>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</si>
  <si>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</si>
  <si>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</si>
  <si>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</si>
  <si>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</si>
  <si>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</si>
  <si>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</si>
  <si>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</si>
  <si>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</si>
  <si>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</si>
  <si>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</si>
  <si>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</si>
  <si>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</si>
  <si>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240 지난연도 수입</t>
    <phoneticPr fontId="3" type="noConversion"/>
  </si>
  <si>
    <t xml:space="preserve">2026년  5월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</si>
</sst>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2026년  5월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125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42706198000</v>
      </c>
      <c r="F7" s="33">
        <f t="shared" si="0"/>
        <v>50280703704</v>
      </c>
      <c r="G7" s="33">
        <f t="shared" si="0"/>
        <v>16253327988</v>
      </c>
      <c r="H7" s="33">
        <f t="shared" si="0"/>
        <v>280630974</v>
      </c>
      <c r="I7" s="33">
        <f t="shared" si="0"/>
        <v>33746744742</v>
      </c>
      <c r="J7" s="33">
        <f t="shared" si="0"/>
        <v>28730432057</v>
      </c>
      <c r="K7" s="33">
        <f t="shared" si="0"/>
        <v>5016312685</v>
      </c>
      <c r="L7" s="34">
        <f>IFERROR(G7/E7,0)*100</f>
        <v>38.05847569947575</v>
      </c>
      <c r="M7" s="35">
        <f>IFERROR(G7/F7,0)*100</f>
        <v>32.32518002071437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29790803000</v>
      </c>
      <c r="F8" s="39">
        <f t="shared" si="1"/>
        <v>12142942068</v>
      </c>
      <c r="G8" s="39">
        <f t="shared" si="1"/>
        <v>11853497968</v>
      </c>
      <c r="H8" s="39">
        <f t="shared" si="1"/>
        <v>0</v>
      </c>
      <c r="I8" s="39">
        <f t="shared" si="1"/>
        <v>289444100</v>
      </c>
      <c r="J8" s="39">
        <f t="shared" si="1"/>
        <v>104347120</v>
      </c>
      <c r="K8" s="39">
        <f t="shared" si="1"/>
        <v>185096980</v>
      </c>
      <c r="L8" s="39">
        <f t="shared" ref="L8:L74" si="2">IFERROR(G8/E8,0)*100</f>
        <v>39.789118702171272</v>
      </c>
      <c r="M8" s="40">
        <f t="shared" ref="M8:M74" si="3">IFERROR(G8/F8,0)*100</f>
        <v>97.616359376672264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179702000</v>
      </c>
      <c r="F9" s="43">
        <f t="shared" ref="F9:K9" si="4">SUM(F10:F11)</f>
        <v>57935032</v>
      </c>
      <c r="G9" s="43">
        <f t="shared" si="4"/>
        <v>55238942</v>
      </c>
      <c r="H9" s="43">
        <f t="shared" si="4"/>
        <v>0</v>
      </c>
      <c r="I9" s="43">
        <f t="shared" si="4"/>
        <v>2696090</v>
      </c>
      <c r="J9" s="43">
        <f t="shared" si="4"/>
        <v>2245390</v>
      </c>
      <c r="K9" s="43">
        <f t="shared" si="4"/>
        <v>450700</v>
      </c>
      <c r="L9" s="43">
        <f t="shared" si="2"/>
        <v>30.739191550455754</v>
      </c>
      <c r="M9" s="44">
        <f t="shared" si="3"/>
        <v>95.346356242627081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0</v>
      </c>
      <c r="G10" s="47">
        <v>0</v>
      </c>
      <c r="H10" s="47">
        <v>0</v>
      </c>
      <c r="I10" s="48">
        <f>F10-G10-H10</f>
        <v>0</v>
      </c>
      <c r="J10" s="48">
        <f>I10-K10</f>
        <v>0</v>
      </c>
      <c r="K10" s="47">
        <v>0</v>
      </c>
      <c r="L10" s="48">
        <f t="shared" si="2"/>
        <v>0</v>
      </c>
      <c r="M10" s="49">
        <f t="shared" si="3"/>
        <v>0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129702000</v>
      </c>
      <c r="F11" s="47">
        <v>57935032</v>
      </c>
      <c r="G11" s="47">
        <v>55238942</v>
      </c>
      <c r="H11" s="47">
        <v>0</v>
      </c>
      <c r="I11" s="48">
        <f>F11-G11-H11</f>
        <v>2696090</v>
      </c>
      <c r="J11" s="48">
        <f>I11-K11</f>
        <v>2245390</v>
      </c>
      <c r="K11" s="47">
        <v>450700</v>
      </c>
      <c r="L11" s="48">
        <f t="shared" si="2"/>
        <v>42.58912121632666</v>
      </c>
      <c r="M11" s="49">
        <f t="shared" si="3"/>
        <v>95.346356242627081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3202773000</v>
      </c>
      <c r="F12" s="43">
        <f t="shared" ref="F12:K12" si="5">SUM(F13:F21)</f>
        <v>1945679552</v>
      </c>
      <c r="G12" s="43">
        <f t="shared" si="5"/>
        <v>1814594302</v>
      </c>
      <c r="H12" s="43">
        <f t="shared" si="5"/>
        <v>0</v>
      </c>
      <c r="I12" s="43">
        <f t="shared" si="5"/>
        <v>131085250</v>
      </c>
      <c r="J12" s="43">
        <f t="shared" si="5"/>
        <v>100206250</v>
      </c>
      <c r="K12" s="43">
        <f t="shared" si="5"/>
        <v>30879000</v>
      </c>
      <c r="L12" s="43">
        <f t="shared" si="2"/>
        <v>56.65697512749108</v>
      </c>
      <c r="M12" s="44">
        <f t="shared" si="3"/>
        <v>93.262752344534078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1300000000</v>
      </c>
      <c r="F13" s="47">
        <v>1189245860</v>
      </c>
      <c r="G13" s="47">
        <v>1101812510</v>
      </c>
      <c r="H13" s="47">
        <v>0</v>
      </c>
      <c r="I13" s="48">
        <f t="shared" ref="I13:I21" si="6">F13-G13-H13</f>
        <v>87433350</v>
      </c>
      <c r="J13" s="48">
        <f t="shared" ref="J13:J21" si="7">I13-K13</f>
        <v>85634750</v>
      </c>
      <c r="K13" s="47">
        <v>1798600</v>
      </c>
      <c r="L13" s="48">
        <f t="shared" si="2"/>
        <v>84.75480846153846</v>
      </c>
      <c r="M13" s="49">
        <f t="shared" si="3"/>
        <v>92.648000473173823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1902773000</v>
      </c>
      <c r="F21" s="47">
        <v>756433692</v>
      </c>
      <c r="G21" s="47">
        <v>712781792</v>
      </c>
      <c r="H21" s="47">
        <v>0</v>
      </c>
      <c r="I21" s="48">
        <f t="shared" si="6"/>
        <v>43651900</v>
      </c>
      <c r="J21" s="48">
        <f t="shared" si="7"/>
        <v>14571500</v>
      </c>
      <c r="K21" s="47">
        <v>29080400</v>
      </c>
      <c r="L21" s="48">
        <f t="shared" si="2"/>
        <v>37.460159041567223</v>
      </c>
      <c r="M21" s="49">
        <f t="shared" si="3"/>
        <v>94.229249640562017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13847958000</v>
      </c>
      <c r="F22" s="43">
        <f t="shared" ref="F22:K22" si="8">SUM(F23:F27)</f>
        <v>6258545092</v>
      </c>
      <c r="G22" s="43">
        <f t="shared" si="8"/>
        <v>6103848012</v>
      </c>
      <c r="H22" s="43">
        <f t="shared" si="8"/>
        <v>0</v>
      </c>
      <c r="I22" s="43">
        <f t="shared" si="8"/>
        <v>154697080</v>
      </c>
      <c r="J22" s="43">
        <f t="shared" si="8"/>
        <v>929800</v>
      </c>
      <c r="K22" s="43">
        <f t="shared" si="8"/>
        <v>153767280</v>
      </c>
      <c r="L22" s="43">
        <f t="shared" si="2"/>
        <v>44.077603441604893</v>
      </c>
      <c r="M22" s="44">
        <f t="shared" si="3"/>
        <v>97.528226165570942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1230000000</v>
      </c>
      <c r="F23" s="47">
        <v>644699102</v>
      </c>
      <c r="G23" s="47">
        <v>613102402</v>
      </c>
      <c r="H23" s="47">
        <v>0</v>
      </c>
      <c r="I23" s="48">
        <f>F23-G23-H23</f>
        <v>31596700</v>
      </c>
      <c r="J23" s="48">
        <f>I23-K23</f>
        <v>755600</v>
      </c>
      <c r="K23" s="47">
        <v>30841100</v>
      </c>
      <c r="L23" s="48">
        <f t="shared" si="2"/>
        <v>49.845723739837396</v>
      </c>
      <c r="M23" s="49">
        <f t="shared" si="3"/>
        <v>95.099000463630247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11971998000</v>
      </c>
      <c r="F24" s="47">
        <v>5336018170</v>
      </c>
      <c r="G24" s="47">
        <v>5213189840</v>
      </c>
      <c r="H24" s="47">
        <v>0</v>
      </c>
      <c r="I24" s="48">
        <f>F24-G24-H24</f>
        <v>122828330</v>
      </c>
      <c r="J24" s="48">
        <f>I24-K24</f>
        <v>54000</v>
      </c>
      <c r="K24" s="47">
        <v>122774330</v>
      </c>
      <c r="L24" s="48">
        <f t="shared" si="2"/>
        <v>43.544860598874138</v>
      </c>
      <c r="M24" s="49">
        <f t="shared" si="3"/>
        <v>97.698127590896107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197380000</v>
      </c>
      <c r="F26" s="47">
        <v>81304190</v>
      </c>
      <c r="G26" s="47">
        <v>81183990</v>
      </c>
      <c r="H26" s="47">
        <v>0</v>
      </c>
      <c r="I26" s="48">
        <f>F26-G26-H26</f>
        <v>120200</v>
      </c>
      <c r="J26" s="48">
        <f>I26-K26</f>
        <v>120200</v>
      </c>
      <c r="K26" s="47">
        <v>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448580000</v>
      </c>
      <c r="F27" s="47">
        <v>196523630</v>
      </c>
      <c r="G27" s="47">
        <v>196371780</v>
      </c>
      <c r="H27" s="47">
        <v>0</v>
      </c>
      <c r="I27" s="48">
        <f>F27-G27-H27</f>
        <v>151850</v>
      </c>
      <c r="J27" s="48">
        <f>I27-K27</f>
        <v>0</v>
      </c>
      <c r="K27" s="47">
        <v>151850</v>
      </c>
      <c r="L27" s="48">
        <f t="shared" si="2"/>
        <v>43.77631191760667</v>
      </c>
      <c r="M27" s="49">
        <f t="shared" si="3"/>
        <v>99.922731938138938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604014000</v>
      </c>
      <c r="F28" s="43">
        <f t="shared" ref="F28:K28" si="9">SUM(F29:F33)</f>
        <v>305380869</v>
      </c>
      <c r="G28" s="43">
        <f t="shared" si="9"/>
        <v>304415189</v>
      </c>
      <c r="H28" s="43">
        <f t="shared" si="9"/>
        <v>0</v>
      </c>
      <c r="I28" s="43">
        <f t="shared" si="9"/>
        <v>965680</v>
      </c>
      <c r="J28" s="43">
        <f t="shared" si="9"/>
        <v>965680</v>
      </c>
      <c r="K28" s="43">
        <f t="shared" si="9"/>
        <v>0</v>
      </c>
      <c r="L28" s="43">
        <f t="shared" si="2"/>
        <v>50.398697546745609</v>
      </c>
      <c r="M28" s="44">
        <f t="shared" si="3"/>
        <v>99.683778488429155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604014000</v>
      </c>
      <c r="F33" s="47">
        <v>305380869</v>
      </c>
      <c r="G33" s="47">
        <v>304415189</v>
      </c>
      <c r="H33" s="47">
        <v>0</v>
      </c>
      <c r="I33" s="48">
        <f>F33-G33-H33</f>
        <v>965680</v>
      </c>
      <c r="J33" s="48">
        <f>I33-K33</f>
        <v>965680</v>
      </c>
      <c r="K33" s="47">
        <v>0</v>
      </c>
      <c r="L33" s="48">
        <f>IFERROR(G33/#REF!,0)*100</f>
        <v>0</v>
      </c>
      <c r="M33" s="49">
        <f t="shared" si="3"/>
        <v>99.683778488429155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8750800000</v>
      </c>
      <c r="F34" s="43">
        <f t="shared" ref="F34:K34" si="10">F35</f>
        <v>2935781430</v>
      </c>
      <c r="G34" s="43">
        <f t="shared" si="10"/>
        <v>2935781430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33.548720459843672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8750800000</v>
      </c>
      <c r="F35" s="47">
        <v>2935781430</v>
      </c>
      <c r="G35" s="47">
        <v>2935781430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33.548720459843672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3205556000</v>
      </c>
      <c r="F36" s="43">
        <f t="shared" ref="F36:K36" si="11">SUM(F37:F39)</f>
        <v>639620093</v>
      </c>
      <c r="G36" s="43">
        <f t="shared" si="11"/>
        <v>639620093</v>
      </c>
      <c r="H36" s="43">
        <f t="shared" si="11"/>
        <v>0</v>
      </c>
      <c r="I36" s="43">
        <f t="shared" si="11"/>
        <v>0</v>
      </c>
      <c r="J36" s="43">
        <f t="shared" si="11"/>
        <v>0</v>
      </c>
      <c r="K36" s="43">
        <f t="shared" si="11"/>
        <v>0</v>
      </c>
      <c r="L36" s="53">
        <f t="shared" si="2"/>
        <v>19.953483670227566</v>
      </c>
      <c r="M36" s="54">
        <f t="shared" si="3"/>
        <v>100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3005416000</v>
      </c>
      <c r="F37" s="47">
        <v>403115211</v>
      </c>
      <c r="G37" s="47">
        <v>403115211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13.412958838310571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200140000</v>
      </c>
      <c r="F39" s="47">
        <v>236504882</v>
      </c>
      <c r="G39" s="47">
        <v>236504882</v>
      </c>
      <c r="H39" s="47">
        <v>0</v>
      </c>
      <c r="I39" s="48">
        <f>F39-G39-H39</f>
        <v>0</v>
      </c>
      <c r="J39" s="48">
        <f>I39-K39</f>
        <v>0</v>
      </c>
      <c r="K39" s="47">
        <v>0</v>
      </c>
      <c r="L39" s="55">
        <f>IFERROR(G39/E33,0)*100</f>
        <v>39.155529838712347</v>
      </c>
      <c r="M39" s="56">
        <f t="shared" si="3"/>
        <v>100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8404799000</v>
      </c>
      <c r="F40" s="60">
        <f t="shared" ref="F40:K40" si="12">F41+F46+F48+F52</f>
        <v>6684748694</v>
      </c>
      <c r="G40" s="60">
        <f t="shared" si="12"/>
        <v>2336913919</v>
      </c>
      <c r="H40" s="60">
        <f t="shared" si="12"/>
        <v>0</v>
      </c>
      <c r="I40" s="60">
        <f t="shared" si="12"/>
        <v>4347834775</v>
      </c>
      <c r="J40" s="60">
        <f t="shared" si="12"/>
        <v>6728890</v>
      </c>
      <c r="K40" s="60">
        <f t="shared" si="12"/>
        <v>4341105885</v>
      </c>
      <c r="L40" s="61">
        <f t="shared" si="2"/>
        <v>27.80451881121726</v>
      </c>
      <c r="M40" s="62">
        <f t="shared" si="3"/>
        <v>34.958889645283648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6574037000</v>
      </c>
      <c r="F41" s="43">
        <f t="shared" ref="F41:K41" si="13">SUM(F42:F45)</f>
        <v>2356834110</v>
      </c>
      <c r="G41" s="43">
        <f t="shared" si="13"/>
        <v>1812000</v>
      </c>
      <c r="H41" s="43">
        <f t="shared" si="13"/>
        <v>0</v>
      </c>
      <c r="I41" s="43">
        <f t="shared" si="13"/>
        <v>2355022110</v>
      </c>
      <c r="J41" s="43">
        <f t="shared" si="13"/>
        <v>0</v>
      </c>
      <c r="K41" s="43">
        <f t="shared" si="13"/>
        <v>2355022110</v>
      </c>
      <c r="L41" s="53">
        <f t="shared" si="2"/>
        <v>2.7562972341044017E-2</v>
      </c>
      <c r="M41" s="54">
        <f t="shared" si="3"/>
        <v>7.6882797661138744E-2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6554037000</v>
      </c>
      <c r="F44" s="47">
        <v>2355022110</v>
      </c>
      <c r="G44" s="47">
        <v>0</v>
      </c>
      <c r="H44" s="47">
        <v>0</v>
      </c>
      <c r="I44" s="48">
        <f>F44-G44-H44</f>
        <v>2355022110</v>
      </c>
      <c r="J44" s="48">
        <f>I44-K44</f>
        <v>0</v>
      </c>
      <c r="K44" s="47">
        <v>2355022110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20000000</v>
      </c>
      <c r="F45" s="47">
        <v>1812000</v>
      </c>
      <c r="G45" s="47">
        <v>1812000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9.06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0</v>
      </c>
      <c r="F48" s="43">
        <f t="shared" ref="F48:K48" si="15">SUM(F49:F51)</f>
        <v>707185902</v>
      </c>
      <c r="G48" s="43">
        <f t="shared" si="15"/>
        <v>706896507</v>
      </c>
      <c r="H48" s="43">
        <f t="shared" si="15"/>
        <v>0</v>
      </c>
      <c r="I48" s="43">
        <f t="shared" si="15"/>
        <v>289395</v>
      </c>
      <c r="J48" s="43">
        <f t="shared" si="15"/>
        <v>0</v>
      </c>
      <c r="K48" s="43">
        <f t="shared" si="15"/>
        <v>289395</v>
      </c>
      <c r="L48" s="53">
        <f t="shared" si="2"/>
        <v>0</v>
      </c>
      <c r="M48" s="54">
        <f t="shared" si="3"/>
        <v>99.959077945532911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0</v>
      </c>
      <c r="F50" s="47">
        <v>630639723</v>
      </c>
      <c r="G50" s="47">
        <v>630350328</v>
      </c>
      <c r="H50" s="47">
        <v>0</v>
      </c>
      <c r="I50" s="48">
        <f>F50-G50-H50</f>
        <v>289395</v>
      </c>
      <c r="J50" s="48">
        <f>I50-K50</f>
        <v>0</v>
      </c>
      <c r="K50" s="47">
        <v>289395</v>
      </c>
      <c r="L50" s="55">
        <f>IFERROR(G50/E50,0)*100</f>
        <v>0</v>
      </c>
      <c r="M50" s="56">
        <f>IFERROR(G50/F50,0)*100</f>
        <v>99.954110883053275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0</v>
      </c>
      <c r="F51" s="47">
        <v>76546179</v>
      </c>
      <c r="G51" s="47">
        <v>76546179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0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1830762000</v>
      </c>
      <c r="F52" s="43">
        <f t="shared" ref="F52:K52" si="16">SUM(F53:F59)</f>
        <v>3620728682</v>
      </c>
      <c r="G52" s="43">
        <f t="shared" si="16"/>
        <v>1628205412</v>
      </c>
      <c r="H52" s="43">
        <f t="shared" si="16"/>
        <v>0</v>
      </c>
      <c r="I52" s="43">
        <f t="shared" si="16"/>
        <v>1992523270</v>
      </c>
      <c r="J52" s="43">
        <f t="shared" si="16"/>
        <v>6728890</v>
      </c>
      <c r="K52" s="43">
        <f t="shared" si="16"/>
        <v>1985794380</v>
      </c>
      <c r="L52" s="53">
        <f t="shared" si="2"/>
        <v>88.935940990691307</v>
      </c>
      <c r="M52" s="54">
        <f t="shared" si="3"/>
        <v>44.968998094069285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-254510</v>
      </c>
      <c r="K53" s="47">
        <v>254510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303614000</v>
      </c>
      <c r="F56" s="47">
        <v>2096066450</v>
      </c>
      <c r="G56" s="47">
        <v>113469500</v>
      </c>
      <c r="H56" s="47">
        <v>0</v>
      </c>
      <c r="I56" s="48">
        <f t="shared" si="17"/>
        <v>1982596950</v>
      </c>
      <c r="J56" s="48">
        <f t="shared" si="18"/>
        <v>0</v>
      </c>
      <c r="K56" s="47">
        <v>1982596950</v>
      </c>
      <c r="L56" s="55">
        <f t="shared" si="2"/>
        <v>37.372947229047412</v>
      </c>
      <c r="M56" s="56">
        <f t="shared" si="3"/>
        <v>5.413449559292359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4290</v>
      </c>
      <c r="G58" s="47">
        <v>4290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1527148000</v>
      </c>
      <c r="F59" s="47">
        <v>1524657942</v>
      </c>
      <c r="G59" s="47">
        <v>1514731622</v>
      </c>
      <c r="H59" s="47">
        <v>0</v>
      </c>
      <c r="I59" s="48">
        <f>F59-G59-H59</f>
        <v>9926320</v>
      </c>
      <c r="J59" s="48">
        <f>I59-K59</f>
        <v>6983400</v>
      </c>
      <c r="K59" s="47">
        <v>2942920</v>
      </c>
      <c r="L59" s="55">
        <f t="shared" si="2"/>
        <v>99.186956470492703</v>
      </c>
      <c r="M59" s="56">
        <f t="shared" si="3"/>
        <v>99.348947739256261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2410596000</v>
      </c>
      <c r="F60" s="60">
        <f t="shared" ref="F60:K60" si="19">F61+F63+F65+F67+F70+F72+F74</f>
        <v>2904197818</v>
      </c>
      <c r="G60" s="60">
        <f t="shared" si="19"/>
        <v>1339122448</v>
      </c>
      <c r="H60" s="60">
        <f t="shared" si="19"/>
        <v>0</v>
      </c>
      <c r="I60" s="60">
        <f t="shared" si="19"/>
        <v>1565075370</v>
      </c>
      <c r="J60" s="60">
        <f t="shared" si="19"/>
        <v>1074965550</v>
      </c>
      <c r="K60" s="60">
        <f t="shared" si="19"/>
        <v>490109820</v>
      </c>
      <c r="L60" s="61">
        <f t="shared" si="2"/>
        <v>55.55150875551108</v>
      </c>
      <c r="M60" s="62">
        <f t="shared" si="3"/>
        <v>46.109890989526257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87792000</v>
      </c>
      <c r="F61" s="63">
        <f t="shared" ref="F61:K61" si="20">F62</f>
        <v>62666640</v>
      </c>
      <c r="G61" s="63">
        <f t="shared" si="20"/>
        <v>22441400</v>
      </c>
      <c r="H61" s="63">
        <f t="shared" si="20"/>
        <v>0</v>
      </c>
      <c r="I61" s="63">
        <f t="shared" si="20"/>
        <v>40225240</v>
      </c>
      <c r="J61" s="63">
        <f t="shared" si="20"/>
        <v>500000</v>
      </c>
      <c r="K61" s="63">
        <f t="shared" si="20"/>
        <v>39725240</v>
      </c>
      <c r="L61" s="53">
        <f t="shared" si="2"/>
        <v>25.562010205941316</v>
      </c>
      <c r="M61" s="54">
        <f t="shared" si="3"/>
        <v>35.810759919472304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87792000</v>
      </c>
      <c r="F62" s="47">
        <v>62666640</v>
      </c>
      <c r="G62" s="47">
        <v>22441400</v>
      </c>
      <c r="H62" s="47">
        <v>0</v>
      </c>
      <c r="I62" s="48">
        <f>F62-G62-H62</f>
        <v>40225240</v>
      </c>
      <c r="J62" s="48">
        <f>I62-K62</f>
        <v>500000</v>
      </c>
      <c r="K62" s="47">
        <v>39725240</v>
      </c>
      <c r="L62" s="55">
        <f t="shared" si="2"/>
        <v>25.562010205941316</v>
      </c>
      <c r="M62" s="56">
        <f t="shared" si="3"/>
        <v>35.810759919472304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366433100</v>
      </c>
      <c r="G63" s="65">
        <f t="shared" si="21"/>
        <v>87091690</v>
      </c>
      <c r="H63" s="65">
        <f t="shared" si="21"/>
        <v>0</v>
      </c>
      <c r="I63" s="65">
        <f t="shared" si="21"/>
        <v>279341410</v>
      </c>
      <c r="J63" s="65">
        <f t="shared" si="21"/>
        <v>20604420</v>
      </c>
      <c r="K63" s="65">
        <f t="shared" si="21"/>
        <v>258736990</v>
      </c>
      <c r="L63" s="66">
        <f t="shared" si="2"/>
        <v>27.089172628304819</v>
      </c>
      <c r="M63" s="67">
        <f t="shared" si="3"/>
        <v>23.767418936771815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366433100</v>
      </c>
      <c r="G64" s="47">
        <v>87091690</v>
      </c>
      <c r="H64" s="47">
        <v>0</v>
      </c>
      <c r="I64" s="48">
        <f>F64-G64-H64</f>
        <v>279341410</v>
      </c>
      <c r="J64" s="48">
        <f>I64-K64</f>
        <v>20604420</v>
      </c>
      <c r="K64" s="47">
        <v>258736990</v>
      </c>
      <c r="L64" s="55">
        <f>IFERROR(G64/E64,0)*100</f>
        <v>27.089172628304819</v>
      </c>
      <c r="M64" s="56">
        <f>IFERROR(G64/F64,0)*100</f>
        <v>23.767418936771815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84218000</v>
      </c>
      <c r="F65" s="65">
        <f t="shared" ref="F65:K65" si="22">F66</f>
        <v>194572090</v>
      </c>
      <c r="G65" s="65">
        <f t="shared" si="22"/>
        <v>44207840</v>
      </c>
      <c r="H65" s="65">
        <f t="shared" si="22"/>
        <v>0</v>
      </c>
      <c r="I65" s="65">
        <f t="shared" si="22"/>
        <v>150364250</v>
      </c>
      <c r="J65" s="65">
        <f t="shared" si="22"/>
        <v>118496660</v>
      </c>
      <c r="K65" s="65">
        <f t="shared" si="22"/>
        <v>31867590</v>
      </c>
      <c r="L65" s="66">
        <f t="shared" si="2"/>
        <v>52.492151321570212</v>
      </c>
      <c r="M65" s="67">
        <f t="shared" si="3"/>
        <v>22.72054537729435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84218000</v>
      </c>
      <c r="F66" s="47">
        <v>194572090</v>
      </c>
      <c r="G66" s="47">
        <v>44207840</v>
      </c>
      <c r="H66" s="47">
        <v>0</v>
      </c>
      <c r="I66" s="48">
        <f>F66-G66-H66</f>
        <v>150364250</v>
      </c>
      <c r="J66" s="48">
        <f>I66-K66</f>
        <v>118496660</v>
      </c>
      <c r="K66" s="47">
        <v>31867590</v>
      </c>
      <c r="L66" s="55">
        <f t="shared" si="2"/>
        <v>52.492151321570212</v>
      </c>
      <c r="M66" s="56">
        <f t="shared" si="3"/>
        <v>22.72054537729435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1578350000</v>
      </c>
      <c r="F67" s="68">
        <f t="shared" ref="F67:K67" si="23">SUM(F68:F69)</f>
        <v>2118088460</v>
      </c>
      <c r="G67" s="68">
        <f t="shared" si="23"/>
        <v>1109030240</v>
      </c>
      <c r="H67" s="68">
        <f t="shared" si="23"/>
        <v>0</v>
      </c>
      <c r="I67" s="68">
        <f t="shared" si="23"/>
        <v>1009058220</v>
      </c>
      <c r="J67" s="68">
        <f t="shared" si="23"/>
        <v>859328220</v>
      </c>
      <c r="K67" s="68">
        <f t="shared" si="23"/>
        <v>149730000</v>
      </c>
      <c r="L67" s="66">
        <f t="shared" si="2"/>
        <v>70.265165520955435</v>
      </c>
      <c r="M67" s="67">
        <f t="shared" si="3"/>
        <v>52.359958563770284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650000000</v>
      </c>
      <c r="F68" s="47">
        <v>1045118890</v>
      </c>
      <c r="G68" s="47">
        <v>331728360</v>
      </c>
      <c r="H68" s="47">
        <v>0</v>
      </c>
      <c r="I68" s="48">
        <f>F68-G68-H68</f>
        <v>713390530</v>
      </c>
      <c r="J68" s="48">
        <f>I68-K68</f>
        <v>713390530</v>
      </c>
      <c r="K68" s="47">
        <v>0</v>
      </c>
      <c r="L68" s="69">
        <f t="shared" si="2"/>
        <v>51.035132307692308</v>
      </c>
      <c r="M68" s="70">
        <f t="shared" si="3"/>
        <v>31.740729516428505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928350000</v>
      </c>
      <c r="F69" s="47">
        <v>1072969570</v>
      </c>
      <c r="G69" s="47">
        <v>777301880</v>
      </c>
      <c r="H69" s="47">
        <v>0</v>
      </c>
      <c r="I69" s="48">
        <f>F69-G69-H69</f>
        <v>295667690</v>
      </c>
      <c r="J69" s="48">
        <f>I69-K69</f>
        <v>145937690</v>
      </c>
      <c r="K69" s="47">
        <v>149730000</v>
      </c>
      <c r="L69" s="69">
        <f t="shared" si="2"/>
        <v>83.729399472181825</v>
      </c>
      <c r="M69" s="70">
        <f t="shared" si="3"/>
        <v>72.443981799036479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56000000</v>
      </c>
      <c r="F70" s="65">
        <f t="shared" ref="F70:K70" si="24">F71</f>
        <v>114483940</v>
      </c>
      <c r="G70" s="65">
        <f t="shared" si="24"/>
        <v>37293060</v>
      </c>
      <c r="H70" s="65">
        <f t="shared" si="24"/>
        <v>0</v>
      </c>
      <c r="I70" s="65">
        <f t="shared" si="24"/>
        <v>77190880</v>
      </c>
      <c r="J70" s="65">
        <f t="shared" si="24"/>
        <v>74190880</v>
      </c>
      <c r="K70" s="65">
        <f t="shared" si="24"/>
        <v>3000000</v>
      </c>
      <c r="L70" s="66">
        <f t="shared" si="2"/>
        <v>66.594750000000005</v>
      </c>
      <c r="M70" s="67">
        <f t="shared" si="3"/>
        <v>32.574927103312483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56000000</v>
      </c>
      <c r="F71" s="47">
        <v>114483940</v>
      </c>
      <c r="G71" s="47">
        <v>37293060</v>
      </c>
      <c r="H71" s="47">
        <v>0</v>
      </c>
      <c r="I71" s="48">
        <f>F71-G71-H71</f>
        <v>77190880</v>
      </c>
      <c r="J71" s="48">
        <f>I71-K71</f>
        <v>74190880</v>
      </c>
      <c r="K71" s="47">
        <v>3000000</v>
      </c>
      <c r="L71" s="55">
        <f>IFERROR(G71/E71,0)*100</f>
        <v>66.594750000000005</v>
      </c>
      <c r="M71" s="56">
        <f>IFERROR(G71/F71,0)*100</f>
        <v>32.574927103312483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232736000</v>
      </c>
      <c r="F72" s="65">
        <f t="shared" ref="F72:K72" si="25">F73</f>
        <v>33733588</v>
      </c>
      <c r="G72" s="65">
        <f t="shared" si="25"/>
        <v>24958218</v>
      </c>
      <c r="H72" s="65">
        <f t="shared" si="25"/>
        <v>0</v>
      </c>
      <c r="I72" s="65">
        <f t="shared" si="25"/>
        <v>8775370</v>
      </c>
      <c r="J72" s="65">
        <f t="shared" si="25"/>
        <v>1725370</v>
      </c>
      <c r="K72" s="65">
        <f t="shared" si="25"/>
        <v>7050000</v>
      </c>
      <c r="L72" s="66">
        <f>IFERROR(G72/E72,0)*100</f>
        <v>10.723832153169257</v>
      </c>
      <c r="M72" s="67">
        <f>IFERROR(G72/F72,0)*100</f>
        <v>73.986253700614355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232736000</v>
      </c>
      <c r="F73" s="47">
        <v>33733588</v>
      </c>
      <c r="G73" s="47">
        <v>24958218</v>
      </c>
      <c r="H73" s="47">
        <v>0</v>
      </c>
      <c r="I73" s="48">
        <f>F73-G73-H73</f>
        <v>8775370</v>
      </c>
      <c r="J73" s="48">
        <f>I73-K73</f>
        <v>1725370</v>
      </c>
      <c r="K73" s="47">
        <v>7050000</v>
      </c>
      <c r="L73" s="74">
        <f>IFERROR(G73/E73,0)*100</f>
        <v>10.723832153169257</v>
      </c>
      <c r="M73" s="75">
        <f>IFERROR(G73/F73,0)*100</f>
        <v>73.986253700614355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50000000</v>
      </c>
      <c r="F74" s="63">
        <f t="shared" ref="F74:K74" si="26">F75</f>
        <v>14220000</v>
      </c>
      <c r="G74" s="63">
        <f t="shared" si="26"/>
        <v>14100000</v>
      </c>
      <c r="H74" s="63">
        <f t="shared" si="26"/>
        <v>0</v>
      </c>
      <c r="I74" s="63">
        <f t="shared" si="26"/>
        <v>120000</v>
      </c>
      <c r="J74" s="63">
        <f t="shared" si="26"/>
        <v>120000</v>
      </c>
      <c r="K74" s="63">
        <f t="shared" si="26"/>
        <v>0</v>
      </c>
      <c r="L74" s="66">
        <f t="shared" si="2"/>
        <v>28.199999999999996</v>
      </c>
      <c r="M74" s="67">
        <f t="shared" si="3"/>
        <v>99.156118143459921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50000000</v>
      </c>
      <c r="F75" s="47">
        <v>14220000</v>
      </c>
      <c r="G75" s="47">
        <v>14100000</v>
      </c>
      <c r="H75" s="47">
        <v>0</v>
      </c>
      <c r="I75" s="48">
        <f>F75-G75-H75</f>
        <v>120000</v>
      </c>
      <c r="J75" s="48">
        <f>I75-K75</f>
        <v>120000</v>
      </c>
      <c r="K75" s="47">
        <v>0</v>
      </c>
      <c r="L75" s="74">
        <f>IFERROR(G75/E75,0)*100</f>
        <v>28.199999999999996</v>
      </c>
      <c r="M75" s="75">
        <f>IFERROR(G75/F75,0)*100</f>
        <v>99.156118143459921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28548815124</v>
      </c>
      <c r="G76" s="60">
        <f t="shared" si="27"/>
        <v>723793653</v>
      </c>
      <c r="H76" s="60">
        <f t="shared" si="27"/>
        <v>280630974</v>
      </c>
      <c r="I76" s="60">
        <f t="shared" si="27"/>
        <v>27544390497</v>
      </c>
      <c r="J76" s="60">
        <f t="shared" si="27"/>
        <v>27544390497</v>
      </c>
      <c r="K76" s="60">
        <f t="shared" si="27"/>
        <v>0</v>
      </c>
      <c r="L76" s="61">
        <f t="shared" ref="L76" si="28">IFERROR(G76/E76,0)*100</f>
        <v>34.466364428571424</v>
      </c>
      <c r="M76" s="62">
        <f t="shared" ref="M76" si="29">IFERROR(G76/F76,0)*100</f>
        <v>2.5352843887084187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28548815124</v>
      </c>
      <c r="G77" s="63">
        <f t="shared" si="27"/>
        <v>723793653</v>
      </c>
      <c r="H77" s="63">
        <f t="shared" si="27"/>
        <v>280630974</v>
      </c>
      <c r="I77" s="63">
        <f t="shared" si="27"/>
        <v>27544390497</v>
      </c>
      <c r="J77" s="63">
        <f t="shared" si="27"/>
        <v>27544390497</v>
      </c>
      <c r="K77" s="63">
        <f t="shared" si="27"/>
        <v>0</v>
      </c>
      <c r="L77" s="53">
        <f>IFERROR(G77/E77,0)*100</f>
        <v>34.466364428571424</v>
      </c>
      <c r="M77" s="54">
        <f>IFERROR(G77/F77,0)*100</f>
        <v>2.5352843887084187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28548815124</v>
      </c>
      <c r="G78" s="79">
        <v>723793653</v>
      </c>
      <c r="H78" s="79">
        <v>280630974</v>
      </c>
      <c r="I78" s="80">
        <f>F78-G78-H78</f>
        <v>27544390497</v>
      </c>
      <c r="J78" s="80">
        <f>I78-K78</f>
        <v>27544390497</v>
      </c>
      <c r="K78" s="79">
        <v>0</v>
      </c>
      <c r="L78" s="81">
        <f>IFERROR(G78/E78,0)*100</f>
        <v>34.466364428571424</v>
      </c>
      <c r="M78" s="82">
        <f>IFERROR(G78/F78,0)*100</f>
        <v>2.5352843887084187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2026년  5월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2026년  5월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93</v>
      </c>
      <c r="M4" s="85"/>
    </row>
    <row r="5" spans="2:15" s="22" customFormat="1" ht="20.100000000000001" customHeight="1" x14ac:dyDescent="0.15">
      <c r="B5" s="14"/>
      <c r="C5" s="15"/>
      <c r="D5" s="16" t="s">
        <v>3</v>
      </c>
      <c r="E5" s="86" t="s">
        <v>4</v>
      </c>
      <c r="F5" s="86" t="s">
        <v>94</v>
      </c>
      <c r="G5" s="17" t="s">
        <v>6</v>
      </c>
      <c r="H5" s="86" t="s">
        <v>7</v>
      </c>
      <c r="I5" s="87" t="s">
        <v>8</v>
      </c>
      <c r="J5" s="88"/>
      <c r="K5" s="87"/>
      <c r="L5" s="89" t="s">
        <v>95</v>
      </c>
      <c r="M5" s="90"/>
    </row>
    <row r="6" spans="2:15" s="22" customFormat="1" ht="27" customHeight="1" thickBot="1" x14ac:dyDescent="0.2">
      <c r="B6" s="23" t="s">
        <v>96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97</v>
      </c>
      <c r="J6" s="27" t="s">
        <v>16</v>
      </c>
      <c r="K6" s="27" t="s">
        <v>17</v>
      </c>
      <c r="L6" s="91" t="s">
        <v>18</v>
      </c>
      <c r="M6" s="92" t="s">
        <v>19</v>
      </c>
    </row>
    <row r="7" spans="2:15" s="36" customFormat="1" ht="20.100000000000001" customHeight="1" thickBot="1" x14ac:dyDescent="0.2">
      <c r="B7" s="93" t="s">
        <v>20</v>
      </c>
      <c r="C7" s="94"/>
      <c r="D7" s="94"/>
      <c r="E7" s="33">
        <f>E8+E40+E60+E76</f>
        <v>6845946000</v>
      </c>
      <c r="F7" s="33">
        <f>F8+F40+F60+F76</f>
        <v>7128568391</v>
      </c>
      <c r="G7" s="33">
        <f t="shared" ref="G7:K7" si="0">G8+G40+G60+G76</f>
        <v>2711309596</v>
      </c>
      <c r="H7" s="33">
        <f t="shared" si="0"/>
        <v>42980200</v>
      </c>
      <c r="I7" s="33">
        <f t="shared" si="0"/>
        <v>4374278595</v>
      </c>
      <c r="J7" s="33">
        <f t="shared" si="0"/>
        <v>3931695955</v>
      </c>
      <c r="K7" s="33">
        <f t="shared" si="0"/>
        <v>442582640</v>
      </c>
      <c r="L7" s="34">
        <f>IFERROR(G7/E7,0)*100</f>
        <v>39.604600971144087</v>
      </c>
      <c r="M7" s="35">
        <f>IFERROR(G7/F7,0)*100</f>
        <v>38.034419357231641</v>
      </c>
      <c r="O7" s="95" t="s">
        <v>98</v>
      </c>
    </row>
    <row r="8" spans="2:15" s="36" customFormat="1" ht="20.100000000000001" customHeight="1" x14ac:dyDescent="0.15">
      <c r="B8" s="37" t="s">
        <v>99</v>
      </c>
      <c r="C8" s="38"/>
      <c r="D8" s="38"/>
      <c r="E8" s="39">
        <f t="shared" ref="E8:K8" si="1">E9+E12+E22+E28+E34+E36</f>
        <v>3726946000</v>
      </c>
      <c r="F8" s="39">
        <f t="shared" si="1"/>
        <v>1390264795</v>
      </c>
      <c r="G8" s="39">
        <f t="shared" si="1"/>
        <v>1153954695</v>
      </c>
      <c r="H8" s="39">
        <f t="shared" si="1"/>
        <v>0</v>
      </c>
      <c r="I8" s="39">
        <f t="shared" si="1"/>
        <v>236310100</v>
      </c>
      <c r="J8" s="39">
        <f t="shared" si="1"/>
        <v>236310100</v>
      </c>
      <c r="K8" s="39">
        <f t="shared" si="1"/>
        <v>0</v>
      </c>
      <c r="L8" s="96">
        <f t="shared" ref="L8:L75" si="2">IFERROR(G8/E8,0)*100</f>
        <v>30.962474234936593</v>
      </c>
      <c r="M8" s="97">
        <f t="shared" ref="M8:M75" si="3">IFERROR(G8/F8,0)*100</f>
        <v>83.002511402872713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103</v>
      </c>
      <c r="C12" s="42"/>
      <c r="D12" s="42"/>
      <c r="E12" s="43">
        <f>SUM(E13:E21)</f>
        <v>2802000000</v>
      </c>
      <c r="F12" s="43">
        <f t="shared" ref="F12:K12" si="7">SUM(F13:F21)</f>
        <v>1077808438</v>
      </c>
      <c r="G12" s="43">
        <f t="shared" si="7"/>
        <v>1068167338</v>
      </c>
      <c r="H12" s="43">
        <f t="shared" si="7"/>
        <v>0</v>
      </c>
      <c r="I12" s="43">
        <f t="shared" si="7"/>
        <v>9641100</v>
      </c>
      <c r="J12" s="43">
        <f t="shared" si="7"/>
        <v>9641100</v>
      </c>
      <c r="K12" s="43">
        <f t="shared" si="7"/>
        <v>0</v>
      </c>
      <c r="L12" s="53">
        <f t="shared" si="2"/>
        <v>38.121603783012134</v>
      </c>
      <c r="M12" s="54">
        <f t="shared" si="3"/>
        <v>99.105490395130872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1077808438</v>
      </c>
      <c r="G20" s="100">
        <v>1068167338</v>
      </c>
      <c r="H20" s="100">
        <v>0</v>
      </c>
      <c r="I20" s="48">
        <f t="shared" si="8"/>
        <v>9641100</v>
      </c>
      <c r="J20" s="48">
        <f t="shared" si="9"/>
        <v>9641100</v>
      </c>
      <c r="K20" s="48"/>
      <c r="L20" s="55">
        <f>IFERROR(G20/E20,0)*100</f>
        <v>38.148833500000002</v>
      </c>
      <c r="M20" s="56">
        <f>IFERROR(G20/F20,0)*100</f>
        <v>99.105490395130872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0</v>
      </c>
      <c r="G21" s="100">
        <v>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0</v>
      </c>
      <c r="M21" s="56">
        <f t="shared" si="3"/>
        <v>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104</v>
      </c>
      <c r="C22" s="42"/>
      <c r="D22" s="42"/>
      <c r="E22" s="43">
        <f>SUM(E23:E27)</f>
        <v>25000000</v>
      </c>
      <c r="F22" s="43">
        <f t="shared" ref="F22:K22" si="10">SUM(F23:F27)</f>
        <v>10328000</v>
      </c>
      <c r="G22" s="43">
        <f t="shared" si="10"/>
        <v>10328000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41.311999999999998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25000000</v>
      </c>
      <c r="F27" s="100">
        <v>10328000</v>
      </c>
      <c r="G27" s="100">
        <v>10328000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41.311999999999998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105</v>
      </c>
      <c r="C28" s="42"/>
      <c r="D28" s="42"/>
      <c r="E28" s="43">
        <f>SUM(E29:E33)</f>
        <v>398000000</v>
      </c>
      <c r="F28" s="43">
        <f t="shared" ref="F28:K28" si="11">SUM(F29:F33)</f>
        <v>3836430</v>
      </c>
      <c r="G28" s="43">
        <f t="shared" si="11"/>
        <v>3836430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0.96392713567839194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398000000</v>
      </c>
      <c r="F33" s="100">
        <v>3836430</v>
      </c>
      <c r="G33" s="100">
        <v>3836430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0.96392713567839194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106</v>
      </c>
      <c r="C34" s="42"/>
      <c r="D34" s="42"/>
      <c r="E34" s="104">
        <f>SUM(E35)</f>
        <v>220000000</v>
      </c>
      <c r="F34" s="43">
        <f t="shared" ref="F34:J34" si="12">F35</f>
        <v>226669000</v>
      </c>
      <c r="G34" s="43">
        <f t="shared" si="12"/>
        <v>0</v>
      </c>
      <c r="H34" s="43">
        <f t="shared" si="12"/>
        <v>0</v>
      </c>
      <c r="I34" s="43">
        <f t="shared" si="12"/>
        <v>226669000</v>
      </c>
      <c r="J34" s="43">
        <f t="shared" si="12"/>
        <v>226669000</v>
      </c>
      <c r="K34" s="43">
        <f>K35</f>
        <v>0</v>
      </c>
      <c r="L34" s="53">
        <f t="shared" si="2"/>
        <v>0</v>
      </c>
      <c r="M34" s="54">
        <f t="shared" si="3"/>
        <v>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220000000</v>
      </c>
      <c r="F35" s="100">
        <v>226669000</v>
      </c>
      <c r="G35" s="100">
        <v>0</v>
      </c>
      <c r="H35" s="100">
        <v>0</v>
      </c>
      <c r="I35" s="48">
        <f>F35-G35-H35</f>
        <v>226669000</v>
      </c>
      <c r="J35" s="48">
        <f>I35-K35</f>
        <v>226669000</v>
      </c>
      <c r="K35" s="48"/>
      <c r="L35" s="55">
        <f>IFERROR(G35/E35,0)*100</f>
        <v>0</v>
      </c>
      <c r="M35" s="56">
        <f>IFERROR(G35/F35,0)*100</f>
        <v>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107</v>
      </c>
      <c r="C36" s="42"/>
      <c r="D36" s="42"/>
      <c r="E36" s="43">
        <f>SUM(E37:E39)</f>
        <v>281946000</v>
      </c>
      <c r="F36" s="43">
        <f t="shared" ref="F36:J36" si="13">SUM(F37:F39)</f>
        <v>71622927</v>
      </c>
      <c r="G36" s="43">
        <f t="shared" si="13"/>
        <v>71622927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25.403065480623948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f>42500000+121696000</f>
        <v>164196000</v>
      </c>
      <c r="F37" s="100">
        <v>33934940</v>
      </c>
      <c r="G37" s="100">
        <v>33934940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113750000+4000000</f>
        <v>117750000</v>
      </c>
      <c r="F39" s="100">
        <v>37687987</v>
      </c>
      <c r="G39" s="100">
        <v>37687987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32.006783014861995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108</v>
      </c>
      <c r="C40" s="59"/>
      <c r="D40" s="59"/>
      <c r="E40" s="60">
        <f>E41+E46+E48+E52</f>
        <v>59000000</v>
      </c>
      <c r="F40" s="60">
        <f t="shared" ref="F40:K40" si="14">F41+F46+F48+F52</f>
        <v>20126750</v>
      </c>
      <c r="G40" s="60">
        <f t="shared" si="14"/>
        <v>31107280</v>
      </c>
      <c r="H40" s="60">
        <f t="shared" si="14"/>
        <v>0</v>
      </c>
      <c r="I40" s="60">
        <f t="shared" si="14"/>
        <v>-10980530</v>
      </c>
      <c r="J40" s="60">
        <f t="shared" si="14"/>
        <v>-10980530</v>
      </c>
      <c r="K40" s="60">
        <f t="shared" si="14"/>
        <v>0</v>
      </c>
      <c r="L40" s="61">
        <f t="shared" si="2"/>
        <v>52.724203389830507</v>
      </c>
      <c r="M40" s="62">
        <f t="shared" si="3"/>
        <v>154.55689567366812</v>
      </c>
      <c r="O40" s="98">
        <f t="shared" si="6"/>
        <v>0</v>
      </c>
    </row>
    <row r="41" spans="2:15" s="22" customFormat="1" ht="20.100000000000001" customHeight="1" x14ac:dyDescent="0.15">
      <c r="B41" s="41" t="s">
        <v>109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112</v>
      </c>
      <c r="C52" s="42"/>
      <c r="D52" s="42"/>
      <c r="E52" s="43">
        <f t="shared" ref="E52:J52" si="17">SUM(E53:E59)</f>
        <v>59000000</v>
      </c>
      <c r="F52" s="43">
        <f t="shared" si="17"/>
        <v>20126750</v>
      </c>
      <c r="G52" s="43">
        <f t="shared" si="17"/>
        <v>31107280</v>
      </c>
      <c r="H52" s="43">
        <f t="shared" si="17"/>
        <v>0</v>
      </c>
      <c r="I52" s="43">
        <f t="shared" si="17"/>
        <v>-10980530</v>
      </c>
      <c r="J52" s="43">
        <f t="shared" si="17"/>
        <v>-10980530</v>
      </c>
      <c r="K52" s="43">
        <f>SUM(K53:K59)</f>
        <v>0</v>
      </c>
      <c r="L52" s="53">
        <f t="shared" si="2"/>
        <v>52.724203389830507</v>
      </c>
      <c r="M52" s="54">
        <f t="shared" si="3"/>
        <v>154.55689567366812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0</v>
      </c>
      <c r="G55" s="100">
        <v>17087800</v>
      </c>
      <c r="H55" s="100">
        <v>0</v>
      </c>
      <c r="I55" s="48">
        <f>F55-G55-H55</f>
        <v>-17087800</v>
      </c>
      <c r="J55" s="48">
        <f t="shared" si="19"/>
        <v>-17087800</v>
      </c>
      <c r="K55" s="48"/>
      <c r="L55" s="55">
        <f>IFERROR(G55/E55,0)*100</f>
        <v>0</v>
      </c>
      <c r="M55" s="56">
        <f>IFERROR(G55/F55,0)*100</f>
        <v>0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20126750</v>
      </c>
      <c r="G59" s="100">
        <v>14019480</v>
      </c>
      <c r="H59" s="100">
        <v>0</v>
      </c>
      <c r="I59" s="48">
        <f t="shared" si="18"/>
        <v>6107270</v>
      </c>
      <c r="J59" s="48">
        <f t="shared" si="19"/>
        <v>6107270</v>
      </c>
      <c r="K59" s="48"/>
      <c r="L59" s="55">
        <f t="shared" si="2"/>
        <v>23.761830508474578</v>
      </c>
      <c r="M59" s="56">
        <f t="shared" si="3"/>
        <v>69.655955382761746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113</v>
      </c>
      <c r="C60" s="59"/>
      <c r="D60" s="59"/>
      <c r="E60" s="60">
        <f t="shared" ref="E60:J60" si="20">E61+E63+E65+E67+E70+E72+E74</f>
        <v>2320000000</v>
      </c>
      <c r="F60" s="60">
        <f t="shared" si="20"/>
        <v>1612218720</v>
      </c>
      <c r="G60" s="60">
        <f t="shared" si="20"/>
        <v>1120022650</v>
      </c>
      <c r="H60" s="60">
        <f t="shared" si="20"/>
        <v>0</v>
      </c>
      <c r="I60" s="60">
        <f t="shared" si="20"/>
        <v>492196070</v>
      </c>
      <c r="J60" s="60">
        <f t="shared" si="20"/>
        <v>49613430</v>
      </c>
      <c r="K60" s="60">
        <f>K61+K63+K65+K67+K70+K72+K74</f>
        <v>442582640</v>
      </c>
      <c r="L60" s="61">
        <f t="shared" si="2"/>
        <v>48.276838362068965</v>
      </c>
      <c r="M60" s="62">
        <f t="shared" si="3"/>
        <v>69.470887299956416</v>
      </c>
      <c r="O60" s="98">
        <f t="shared" si="6"/>
        <v>0</v>
      </c>
    </row>
    <row r="61" spans="2:15" s="22" customFormat="1" ht="20.100000000000001" customHeight="1" x14ac:dyDescent="0.15">
      <c r="B61" s="41" t="s">
        <v>114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115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116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117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118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119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120</v>
      </c>
      <c r="C67" s="42"/>
      <c r="D67" s="42"/>
      <c r="E67" s="68">
        <f t="shared" ref="E67:J67" si="24">SUM(E68:E69)</f>
        <v>2320000000</v>
      </c>
      <c r="F67" s="68">
        <f t="shared" si="24"/>
        <v>1540556080</v>
      </c>
      <c r="G67" s="68">
        <f t="shared" si="24"/>
        <v>1097973440</v>
      </c>
      <c r="H67" s="68">
        <f t="shared" si="24"/>
        <v>0</v>
      </c>
      <c r="I67" s="68">
        <f t="shared" si="24"/>
        <v>442582640</v>
      </c>
      <c r="J67" s="68">
        <f t="shared" si="24"/>
        <v>0</v>
      </c>
      <c r="K67" s="68">
        <f>SUM(K68:K69)</f>
        <v>442582640</v>
      </c>
      <c r="L67" s="66">
        <f t="shared" si="2"/>
        <v>47.326441379310346</v>
      </c>
      <c r="M67" s="67">
        <f t="shared" si="3"/>
        <v>71.271241226090254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2320000000</v>
      </c>
      <c r="F68" s="100">
        <v>1540556080</v>
      </c>
      <c r="G68" s="100">
        <v>1097973440</v>
      </c>
      <c r="H68" s="100">
        <v>0</v>
      </c>
      <c r="I68" s="48">
        <f>F68-G68-H68</f>
        <v>442582640</v>
      </c>
      <c r="J68" s="48">
        <f>I68-K68</f>
        <v>0</v>
      </c>
      <c r="K68" s="48">
        <v>442582640</v>
      </c>
      <c r="L68" s="69">
        <f t="shared" si="2"/>
        <v>47.326441379310346</v>
      </c>
      <c r="M68" s="70">
        <f t="shared" si="3"/>
        <v>71.271241226090254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121</v>
      </c>
      <c r="C70" s="42"/>
      <c r="D70" s="42"/>
      <c r="E70" s="65">
        <f t="shared" ref="E70:J70" si="25">E71</f>
        <v>0</v>
      </c>
      <c r="F70" s="65">
        <f t="shared" si="25"/>
        <v>71662640</v>
      </c>
      <c r="G70" s="65">
        <f t="shared" si="25"/>
        <v>22049210</v>
      </c>
      <c r="H70" s="65">
        <f t="shared" si="25"/>
        <v>0</v>
      </c>
      <c r="I70" s="65">
        <f t="shared" si="25"/>
        <v>49613430</v>
      </c>
      <c r="J70" s="65">
        <f t="shared" si="25"/>
        <v>49613430</v>
      </c>
      <c r="K70" s="65">
        <f>K71</f>
        <v>0</v>
      </c>
      <c r="L70" s="66">
        <f t="shared" si="2"/>
        <v>0</v>
      </c>
      <c r="M70" s="67">
        <f t="shared" si="3"/>
        <v>30.768068270998665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71662640</v>
      </c>
      <c r="G71" s="100">
        <v>22049210</v>
      </c>
      <c r="H71" s="100">
        <v>0</v>
      </c>
      <c r="I71" s="48">
        <f>F71-G71-H71</f>
        <v>49613430</v>
      </c>
      <c r="J71" s="48">
        <f>I71-K71</f>
        <v>49613430</v>
      </c>
      <c r="K71" s="48"/>
      <c r="L71" s="55">
        <f>IFERROR(G71/E71,0)*100</f>
        <v>0</v>
      </c>
      <c r="M71" s="56">
        <f>IFERROR(G71/F71,0)*100</f>
        <v>30.768068270998665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124</v>
      </c>
      <c r="C76" s="110"/>
      <c r="D76" s="110"/>
      <c r="E76" s="39">
        <f>E77</f>
        <v>740000000</v>
      </c>
      <c r="F76" s="39">
        <f t="shared" ref="F76:K76" si="29">F77</f>
        <v>4105958126</v>
      </c>
      <c r="G76" s="39">
        <f t="shared" si="29"/>
        <v>406224971</v>
      </c>
      <c r="H76" s="39">
        <f t="shared" si="29"/>
        <v>42980200</v>
      </c>
      <c r="I76" s="39">
        <f t="shared" si="29"/>
        <v>3656752955</v>
      </c>
      <c r="J76" s="39">
        <f t="shared" si="29"/>
        <v>3656752955</v>
      </c>
      <c r="K76" s="39">
        <f t="shared" si="29"/>
        <v>0</v>
      </c>
      <c r="L76" s="96">
        <f t="shared" ref="L76" si="30">IFERROR(G76/E76,0)*100</f>
        <v>54.895266351351346</v>
      </c>
      <c r="M76" s="97">
        <f t="shared" ref="M76" si="31">IFERROR(G76/F76,0)*100</f>
        <v>9.8935488023532763</v>
      </c>
      <c r="O76" s="98">
        <f t="shared" si="28"/>
        <v>0</v>
      </c>
    </row>
    <row r="77" spans="2:15" s="22" customFormat="1" ht="20.100000000000001" customHeight="1" x14ac:dyDescent="0.15">
      <c r="B77" s="41" t="s">
        <v>90</v>
      </c>
      <c r="C77" s="42"/>
      <c r="D77" s="42"/>
      <c r="E77" s="63">
        <f t="shared" ref="E77:J77" si="32">E78</f>
        <v>740000000</v>
      </c>
      <c r="F77" s="63">
        <f t="shared" si="32"/>
        <v>4105958126</v>
      </c>
      <c r="G77" s="63">
        <f t="shared" si="32"/>
        <v>406224971</v>
      </c>
      <c r="H77" s="63">
        <f t="shared" si="32"/>
        <v>42980200</v>
      </c>
      <c r="I77" s="63">
        <f t="shared" si="32"/>
        <v>3656752955</v>
      </c>
      <c r="J77" s="63">
        <f t="shared" si="32"/>
        <v>3656752955</v>
      </c>
      <c r="K77" s="63">
        <f>K78</f>
        <v>0</v>
      </c>
      <c r="L77" s="53">
        <f>IFERROR(G77/E77,0)*100</f>
        <v>54.895266351351346</v>
      </c>
      <c r="M77" s="54">
        <f>IFERROR(G77/F77,0)*100</f>
        <v>9.8935488023532763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740000000</v>
      </c>
      <c r="F78" s="112">
        <v>4105958126</v>
      </c>
      <c r="G78" s="112">
        <v>406224971</v>
      </c>
      <c r="H78" s="112">
        <v>42980200</v>
      </c>
      <c r="I78" s="80">
        <f>F78-G78-H78</f>
        <v>3656752955</v>
      </c>
      <c r="J78" s="80">
        <f>I78-K78</f>
        <v>3656752955</v>
      </c>
      <c r="K78" s="80"/>
      <c r="L78" s="81">
        <f>IFERROR(G78/E78,0)*100</f>
        <v>54.895266351351346</v>
      </c>
      <c r="M78" s="82">
        <f>IFERROR(G78/F78,0)*100</f>
        <v>9.8935488023532763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2026-06-10T05:09:30Z</dcterms:created>
  <dcterms:modified xsi:type="dcterms:W3CDTF">2026-06-10T05:09:30Z</dcterms:modified>
</cp:coreProperties>
</file>