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4\06월\"/>
    </mc:Choice>
  </mc:AlternateContent>
  <bookViews>
    <workbookView xWindow="0" yWindow="0" windowWidth="28800" windowHeight="1239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특별회계'!$B$6:$O$77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일반회계'!$B$1:$L$71</definedName>
    <definedName name="_xlnm.Print_Area" localSheetId="1">'군구세외 특별회계'!$B$1:$M$71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2" i="2" l="1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H76" i="2" s="1"/>
  <c r="O76" i="2"/>
  <c r="K76" i="2"/>
  <c r="E76" i="2"/>
  <c r="O75" i="2"/>
  <c r="H74" i="2" s="1"/>
  <c r="O74" i="2"/>
  <c r="K74" i="2"/>
  <c r="E74" i="2"/>
  <c r="O73" i="2"/>
  <c r="H72" i="2" s="1"/>
  <c r="O72" i="2"/>
  <c r="K72" i="2"/>
  <c r="E72" i="2"/>
  <c r="O71" i="2"/>
  <c r="O70" i="2"/>
  <c r="H69" i="2"/>
  <c r="O69" i="2"/>
  <c r="K69" i="2"/>
  <c r="E69" i="2"/>
  <c r="O68" i="2"/>
  <c r="I68" i="2" s="1"/>
  <c r="H67" i="2"/>
  <c r="M68" i="2"/>
  <c r="O67" i="2"/>
  <c r="K67" i="2"/>
  <c r="E67" i="2"/>
  <c r="O66" i="2"/>
  <c r="H65" i="2"/>
  <c r="O65" i="2"/>
  <c r="K65" i="2"/>
  <c r="E65" i="2"/>
  <c r="O64" i="2"/>
  <c r="I64" i="2" s="1"/>
  <c r="H63" i="2"/>
  <c r="H62" i="2" s="1"/>
  <c r="M64" i="2"/>
  <c r="O63" i="2"/>
  <c r="K63" i="2"/>
  <c r="E63" i="2"/>
  <c r="E62" i="2" s="1"/>
  <c r="O62" i="2"/>
  <c r="O61" i="2"/>
  <c r="H60" i="2" s="1"/>
  <c r="O60" i="2"/>
  <c r="K60" i="2"/>
  <c r="E60" i="2"/>
  <c r="O59" i="2"/>
  <c r="O58" i="2"/>
  <c r="I58" i="2"/>
  <c r="J58" i="2" s="1"/>
  <c r="M58" i="2"/>
  <c r="O57" i="2"/>
  <c r="L57" i="2"/>
  <c r="O56" i="2"/>
  <c r="O55" i="2"/>
  <c r="I55" i="2"/>
  <c r="J55" i="2" s="1"/>
  <c r="M55" i="2"/>
  <c r="O54" i="2"/>
  <c r="L54" i="2"/>
  <c r="O53" i="2"/>
  <c r="O52" i="2"/>
  <c r="K52" i="2"/>
  <c r="E52" i="2"/>
  <c r="O51" i="2"/>
  <c r="L51" i="2"/>
  <c r="I51" i="2"/>
  <c r="J51" i="2" s="1"/>
  <c r="O50" i="2"/>
  <c r="I50" i="2"/>
  <c r="J50" i="2" s="1"/>
  <c r="O49" i="2"/>
  <c r="L49" i="2"/>
  <c r="O48" i="2"/>
  <c r="K48" i="2"/>
  <c r="H48" i="2"/>
  <c r="E48" i="2"/>
  <c r="O47" i="2"/>
  <c r="H46" i="2" s="1"/>
  <c r="L47" i="2"/>
  <c r="O46" i="2"/>
  <c r="K46" i="2"/>
  <c r="G46" i="2"/>
  <c r="E46" i="2"/>
  <c r="O45" i="2"/>
  <c r="L45" i="2"/>
  <c r="O44" i="2"/>
  <c r="O43" i="2"/>
  <c r="I43" i="2" s="1"/>
  <c r="J43" i="2" s="1"/>
  <c r="M43" i="2"/>
  <c r="O42" i="2"/>
  <c r="L42" i="2"/>
  <c r="O41" i="2"/>
  <c r="M41" i="2"/>
  <c r="K41" i="2"/>
  <c r="E41" i="2"/>
  <c r="O40" i="2"/>
  <c r="K40" i="2"/>
  <c r="O39" i="2"/>
  <c r="L39" i="2"/>
  <c r="O38" i="2"/>
  <c r="O37" i="2"/>
  <c r="L37" i="2"/>
  <c r="J37" i="2"/>
  <c r="I37" i="2"/>
  <c r="M37" i="2"/>
  <c r="O36" i="2"/>
  <c r="K36" i="2"/>
  <c r="E36" i="2"/>
  <c r="O35" i="2"/>
  <c r="J35" i="2"/>
  <c r="J34" i="2" s="1"/>
  <c r="I35" i="2"/>
  <c r="I34" i="2" s="1"/>
  <c r="H34" i="2"/>
  <c r="L35" i="2"/>
  <c r="M35" i="2"/>
  <c r="O34" i="2"/>
  <c r="L34" i="2"/>
  <c r="K34" i="2"/>
  <c r="G34" i="2"/>
  <c r="F34" i="2"/>
  <c r="M34" i="2" s="1"/>
  <c r="E34" i="2"/>
  <c r="O33" i="2"/>
  <c r="I33" i="2"/>
  <c r="J33" i="2" s="1"/>
  <c r="L33" i="2"/>
  <c r="M33" i="2"/>
  <c r="O32" i="2"/>
  <c r="L32" i="2"/>
  <c r="O31" i="2"/>
  <c r="O30" i="2"/>
  <c r="I30" i="2"/>
  <c r="J30" i="2" s="1"/>
  <c r="L30" i="2"/>
  <c r="M30" i="2"/>
  <c r="O29" i="2"/>
  <c r="M29" i="2"/>
  <c r="L29" i="2"/>
  <c r="O28" i="2"/>
  <c r="K28" i="2"/>
  <c r="E28" i="2"/>
  <c r="O27" i="2"/>
  <c r="L27" i="2"/>
  <c r="I27" i="2"/>
  <c r="J27" i="2" s="1"/>
  <c r="O26" i="2"/>
  <c r="O25" i="2"/>
  <c r="O24" i="2"/>
  <c r="J24" i="2"/>
  <c r="I24" i="2"/>
  <c r="L24" i="2"/>
  <c r="M24" i="2"/>
  <c r="O23" i="2"/>
  <c r="L23" i="2"/>
  <c r="O22" i="2"/>
  <c r="K22" i="2"/>
  <c r="E22" i="2"/>
  <c r="O21" i="2"/>
  <c r="L21" i="2"/>
  <c r="O20" i="2"/>
  <c r="O19" i="2"/>
  <c r="L19" i="2"/>
  <c r="I19" i="2"/>
  <c r="J19" i="2" s="1"/>
  <c r="O18" i="2"/>
  <c r="L18" i="2"/>
  <c r="O17" i="2"/>
  <c r="O16" i="2"/>
  <c r="L16" i="2"/>
  <c r="I16" i="2"/>
  <c r="J16" i="2" s="1"/>
  <c r="O15" i="2"/>
  <c r="L15" i="2"/>
  <c r="O14" i="2"/>
  <c r="O13" i="2"/>
  <c r="L13" i="2"/>
  <c r="I13" i="2"/>
  <c r="M13" i="2"/>
  <c r="O12" i="2"/>
  <c r="K12" i="2"/>
  <c r="E12" i="2"/>
  <c r="O11" i="2"/>
  <c r="L11" i="2"/>
  <c r="O10" i="2"/>
  <c r="L10" i="2"/>
  <c r="O9" i="2"/>
  <c r="K9" i="2"/>
  <c r="H9" i="2"/>
  <c r="G9" i="2"/>
  <c r="L9" i="2" s="1"/>
  <c r="E9" i="2"/>
  <c r="O8" i="2"/>
  <c r="K8" i="2"/>
  <c r="L3" i="2"/>
  <c r="L77" i="1"/>
  <c r="H76" i="1"/>
  <c r="M77" i="1"/>
  <c r="F76" i="1"/>
  <c r="K76" i="1"/>
  <c r="G76" i="1"/>
  <c r="E76" i="1"/>
  <c r="L75" i="1"/>
  <c r="J75" i="1"/>
  <c r="J74" i="1" s="1"/>
  <c r="I75" i="1"/>
  <c r="I74" i="1" s="1"/>
  <c r="K74" i="1"/>
  <c r="H74" i="1"/>
  <c r="G74" i="1"/>
  <c r="F74" i="1"/>
  <c r="M74" i="1" s="1"/>
  <c r="E74" i="1"/>
  <c r="L74" i="1" s="1"/>
  <c r="M73" i="1"/>
  <c r="F72" i="1"/>
  <c r="L73" i="1"/>
  <c r="K72" i="1"/>
  <c r="G72" i="1"/>
  <c r="E72" i="1"/>
  <c r="L72" i="1" s="1"/>
  <c r="L71" i="1"/>
  <c r="I71" i="1"/>
  <c r="J71" i="1" s="1"/>
  <c r="I70" i="1"/>
  <c r="H69" i="1"/>
  <c r="M70" i="1"/>
  <c r="L69" i="1"/>
  <c r="K69" i="1"/>
  <c r="G69" i="1"/>
  <c r="E69" i="1"/>
  <c r="I68" i="1"/>
  <c r="H67" i="1"/>
  <c r="M68" i="1"/>
  <c r="L67" i="1"/>
  <c r="K67" i="1"/>
  <c r="G67" i="1"/>
  <c r="F67" i="1"/>
  <c r="E67" i="1"/>
  <c r="I66" i="1"/>
  <c r="H65" i="1"/>
  <c r="M66" i="1"/>
  <c r="L65" i="1"/>
  <c r="K65" i="1"/>
  <c r="G65" i="1"/>
  <c r="F65" i="1"/>
  <c r="E65" i="1"/>
  <c r="I64" i="1"/>
  <c r="H63" i="1"/>
  <c r="M64" i="1"/>
  <c r="L63" i="1"/>
  <c r="K63" i="1"/>
  <c r="K62" i="1" s="1"/>
  <c r="G63" i="1"/>
  <c r="G62" i="1" s="1"/>
  <c r="F63" i="1"/>
  <c r="E63" i="1"/>
  <c r="E62" i="1" s="1"/>
  <c r="L61" i="1"/>
  <c r="K60" i="1"/>
  <c r="G60" i="1"/>
  <c r="E60" i="1"/>
  <c r="H60" i="1"/>
  <c r="L59" i="1"/>
  <c r="M59" i="1"/>
  <c r="I58" i="1"/>
  <c r="J58" i="1" s="1"/>
  <c r="J57" i="1"/>
  <c r="I57" i="1"/>
  <c r="M57" i="1"/>
  <c r="L57" i="1"/>
  <c r="L56" i="1"/>
  <c r="J55" i="1"/>
  <c r="I55" i="1"/>
  <c r="M55" i="1"/>
  <c r="L55" i="1"/>
  <c r="L54" i="1"/>
  <c r="K52" i="1"/>
  <c r="J53" i="1"/>
  <c r="I53" i="1"/>
  <c r="M53" i="1"/>
  <c r="E52" i="1"/>
  <c r="H52" i="1"/>
  <c r="J51" i="1"/>
  <c r="I51" i="1"/>
  <c r="M51" i="1"/>
  <c r="L51" i="1"/>
  <c r="L50" i="1"/>
  <c r="K48" i="1"/>
  <c r="J49" i="1"/>
  <c r="I49" i="1"/>
  <c r="M49" i="1"/>
  <c r="E48" i="1"/>
  <c r="H48" i="1"/>
  <c r="G48" i="1"/>
  <c r="L48" i="1" s="1"/>
  <c r="F48" i="1"/>
  <c r="K46" i="1"/>
  <c r="J47" i="1"/>
  <c r="J46" i="1" s="1"/>
  <c r="I47" i="1"/>
  <c r="I46" i="1" s="1"/>
  <c r="M47" i="1"/>
  <c r="E46" i="1"/>
  <c r="H46" i="1"/>
  <c r="G46" i="1"/>
  <c r="L46" i="1" s="1"/>
  <c r="F46" i="1"/>
  <c r="J45" i="1"/>
  <c r="I45" i="1"/>
  <c r="M45" i="1"/>
  <c r="L45" i="1"/>
  <c r="I44" i="1"/>
  <c r="J44" i="1" s="1"/>
  <c r="I43" i="1"/>
  <c r="J43" i="1" s="1"/>
  <c r="L43" i="1"/>
  <c r="K41" i="1"/>
  <c r="K40" i="1" s="1"/>
  <c r="M42" i="1"/>
  <c r="I42" i="1"/>
  <c r="I41" i="1"/>
  <c r="H41" i="1"/>
  <c r="H40" i="1" s="1"/>
  <c r="G41" i="1"/>
  <c r="I39" i="1"/>
  <c r="J39" i="1" s="1"/>
  <c r="L39" i="1"/>
  <c r="L38" i="1"/>
  <c r="I38" i="1"/>
  <c r="J38" i="1" s="1"/>
  <c r="E36" i="1"/>
  <c r="H36" i="1"/>
  <c r="L37" i="1"/>
  <c r="K36" i="1"/>
  <c r="F36" i="1"/>
  <c r="H34" i="1"/>
  <c r="L35" i="1"/>
  <c r="K34" i="1"/>
  <c r="F34" i="1"/>
  <c r="E34" i="1"/>
  <c r="I33" i="1"/>
  <c r="J33" i="1" s="1"/>
  <c r="L33" i="1"/>
  <c r="L32" i="1"/>
  <c r="I32" i="1"/>
  <c r="J32" i="1" s="1"/>
  <c r="I31" i="1"/>
  <c r="J31" i="1" s="1"/>
  <c r="L31" i="1"/>
  <c r="I30" i="1"/>
  <c r="J30" i="1" s="1"/>
  <c r="L30" i="1"/>
  <c r="H28" i="1"/>
  <c r="L29" i="1"/>
  <c r="K28" i="1"/>
  <c r="E28" i="1"/>
  <c r="I27" i="1"/>
  <c r="J27" i="1" s="1"/>
  <c r="I26" i="1"/>
  <c r="J26" i="1" s="1"/>
  <c r="L25" i="1"/>
  <c r="I25" i="1"/>
  <c r="J25" i="1" s="1"/>
  <c r="L24" i="1"/>
  <c r="I24" i="1"/>
  <c r="J24" i="1" s="1"/>
  <c r="M24" i="1"/>
  <c r="K22" i="1"/>
  <c r="I23" i="1"/>
  <c r="E22" i="1"/>
  <c r="H22" i="1"/>
  <c r="F22" i="1"/>
  <c r="L21" i="1"/>
  <c r="I21" i="1"/>
  <c r="J21" i="1" s="1"/>
  <c r="I20" i="1"/>
  <c r="J20" i="1" s="1"/>
  <c r="I19" i="1"/>
  <c r="J19" i="1" s="1"/>
  <c r="L19" i="1"/>
  <c r="I18" i="1"/>
  <c r="J18" i="1" s="1"/>
  <c r="L18" i="1"/>
  <c r="M17" i="1"/>
  <c r="L17" i="1"/>
  <c r="M16" i="1"/>
  <c r="M15" i="1"/>
  <c r="I15" i="1"/>
  <c r="J15" i="1" s="1"/>
  <c r="L15" i="1"/>
  <c r="I14" i="1"/>
  <c r="J14" i="1" s="1"/>
  <c r="L14" i="1"/>
  <c r="K12" i="1"/>
  <c r="M13" i="1"/>
  <c r="I13" i="1"/>
  <c r="E12" i="1"/>
  <c r="G12" i="1"/>
  <c r="K9" i="1"/>
  <c r="K8" i="1" s="1"/>
  <c r="K7" i="1" s="1"/>
  <c r="M11" i="1"/>
  <c r="I11" i="1"/>
  <c r="J11" i="1" s="1"/>
  <c r="E9" i="1"/>
  <c r="H9" i="1"/>
  <c r="L10" i="1"/>
  <c r="G9" i="1"/>
  <c r="M9" i="1" s="1"/>
  <c r="F9" i="1"/>
  <c r="B4" i="2"/>
  <c r="B2" i="2" s="1"/>
  <c r="J13" i="1" l="1"/>
  <c r="J23" i="1"/>
  <c r="J22" i="1" s="1"/>
  <c r="I22" i="1"/>
  <c r="L12" i="1"/>
  <c r="E8" i="1"/>
  <c r="L9" i="1"/>
  <c r="M21" i="1"/>
  <c r="B2" i="1"/>
  <c r="M10" i="1"/>
  <c r="M14" i="1"/>
  <c r="M25" i="1"/>
  <c r="I37" i="1"/>
  <c r="I50" i="1"/>
  <c r="J50" i="1" s="1"/>
  <c r="G52" i="1"/>
  <c r="I56" i="1"/>
  <c r="J56" i="1" s="1"/>
  <c r="I59" i="1"/>
  <c r="J59" i="1" s="1"/>
  <c r="F52" i="1"/>
  <c r="F69" i="1"/>
  <c r="M69" i="1" s="1"/>
  <c r="L14" i="2"/>
  <c r="M14" i="2"/>
  <c r="M16" i="2"/>
  <c r="M19" i="2"/>
  <c r="L23" i="1"/>
  <c r="H12" i="1"/>
  <c r="H8" i="1" s="1"/>
  <c r="H7" i="1" s="1"/>
  <c r="I10" i="1"/>
  <c r="L11" i="1"/>
  <c r="L13" i="1"/>
  <c r="M23" i="1"/>
  <c r="M30" i="1"/>
  <c r="M32" i="1"/>
  <c r="I35" i="1"/>
  <c r="I61" i="1"/>
  <c r="F60" i="1"/>
  <c r="M67" i="1"/>
  <c r="I69" i="1"/>
  <c r="J70" i="1"/>
  <c r="J69" i="1" s="1"/>
  <c r="J13" i="2"/>
  <c r="I39" i="2"/>
  <c r="J39" i="2" s="1"/>
  <c r="M39" i="2"/>
  <c r="I61" i="2"/>
  <c r="F60" i="2"/>
  <c r="M18" i="1"/>
  <c r="G22" i="1"/>
  <c r="F28" i="1"/>
  <c r="E41" i="1"/>
  <c r="E40" i="1" s="1"/>
  <c r="L42" i="1"/>
  <c r="M48" i="1"/>
  <c r="J48" i="1"/>
  <c r="M54" i="1"/>
  <c r="M60" i="1"/>
  <c r="L60" i="1"/>
  <c r="F62" i="1"/>
  <c r="M65" i="1"/>
  <c r="I67" i="1"/>
  <c r="J68" i="1"/>
  <c r="J67" i="1" s="1"/>
  <c r="M76" i="1"/>
  <c r="I11" i="2"/>
  <c r="J11" i="2" s="1"/>
  <c r="M11" i="2"/>
  <c r="I18" i="2"/>
  <c r="J18" i="2" s="1"/>
  <c r="M18" i="2"/>
  <c r="I21" i="2"/>
  <c r="J21" i="2" s="1"/>
  <c r="M21" i="2"/>
  <c r="I56" i="2"/>
  <c r="J56" i="2" s="1"/>
  <c r="L16" i="1"/>
  <c r="I17" i="1"/>
  <c r="J17" i="1" s="1"/>
  <c r="L27" i="1"/>
  <c r="I29" i="1"/>
  <c r="M38" i="1"/>
  <c r="J42" i="1"/>
  <c r="J41" i="1" s="1"/>
  <c r="M46" i="1"/>
  <c r="M50" i="1"/>
  <c r="M56" i="1"/>
  <c r="M62" i="1"/>
  <c r="L62" i="1"/>
  <c r="H62" i="1"/>
  <c r="I65" i="1"/>
  <c r="J66" i="1"/>
  <c r="J65" i="1" s="1"/>
  <c r="H72" i="1"/>
  <c r="I73" i="1"/>
  <c r="I32" i="2"/>
  <c r="J32" i="2" s="1"/>
  <c r="M32" i="2"/>
  <c r="F12" i="1"/>
  <c r="M12" i="1" s="1"/>
  <c r="I16" i="1"/>
  <c r="J16" i="1" s="1"/>
  <c r="M19" i="1"/>
  <c r="I54" i="1"/>
  <c r="J54" i="1" s="1"/>
  <c r="J52" i="1" s="1"/>
  <c r="I63" i="1"/>
  <c r="J64" i="1"/>
  <c r="J63" i="1" s="1"/>
  <c r="M72" i="1"/>
  <c r="E8" i="2"/>
  <c r="I63" i="2"/>
  <c r="J64" i="2"/>
  <c r="J63" i="2" s="1"/>
  <c r="I66" i="2"/>
  <c r="F65" i="2"/>
  <c r="I67" i="2"/>
  <c r="J68" i="2"/>
  <c r="J67" i="2" s="1"/>
  <c r="I70" i="2"/>
  <c r="F69" i="2"/>
  <c r="M27" i="1"/>
  <c r="M29" i="1"/>
  <c r="M31" i="1"/>
  <c r="M33" i="1"/>
  <c r="M35" i="1"/>
  <c r="M37" i="1"/>
  <c r="M39" i="1"/>
  <c r="M43" i="1"/>
  <c r="I10" i="2"/>
  <c r="F9" i="2"/>
  <c r="I14" i="2"/>
  <c r="J14" i="2" s="1"/>
  <c r="I15" i="2"/>
  <c r="J15" i="2" s="1"/>
  <c r="I23" i="2"/>
  <c r="F22" i="2"/>
  <c r="I25" i="2"/>
  <c r="J25" i="2" s="1"/>
  <c r="G48" i="2"/>
  <c r="G72" i="2"/>
  <c r="L73" i="2"/>
  <c r="G76" i="2"/>
  <c r="L77" i="2"/>
  <c r="M61" i="1"/>
  <c r="M63" i="1"/>
  <c r="M71" i="1"/>
  <c r="L46" i="2"/>
  <c r="G60" i="2"/>
  <c r="L61" i="2"/>
  <c r="F74" i="2"/>
  <c r="G28" i="1"/>
  <c r="G34" i="1"/>
  <c r="G36" i="1"/>
  <c r="G40" i="1"/>
  <c r="L47" i="1"/>
  <c r="L49" i="1"/>
  <c r="L53" i="1"/>
  <c r="L76" i="1"/>
  <c r="I77" i="1"/>
  <c r="F12" i="2"/>
  <c r="G12" i="2"/>
  <c r="M27" i="2"/>
  <c r="F36" i="2"/>
  <c r="M50" i="2"/>
  <c r="M51" i="2"/>
  <c r="M61" i="2"/>
  <c r="F63" i="2"/>
  <c r="F67" i="2"/>
  <c r="L64" i="1"/>
  <c r="L66" i="1"/>
  <c r="L68" i="1"/>
  <c r="L70" i="1"/>
  <c r="M75" i="1"/>
  <c r="M9" i="2"/>
  <c r="H12" i="2"/>
  <c r="M23" i="2"/>
  <c r="H22" i="2"/>
  <c r="I26" i="2"/>
  <c r="J26" i="2" s="1"/>
  <c r="I29" i="2"/>
  <c r="F28" i="2"/>
  <c r="I31" i="2"/>
  <c r="J31" i="2" s="1"/>
  <c r="K62" i="2"/>
  <c r="K7" i="2" s="1"/>
  <c r="M66" i="2"/>
  <c r="M70" i="2"/>
  <c r="F41" i="1"/>
  <c r="F40" i="1" s="1"/>
  <c r="M10" i="2"/>
  <c r="M15" i="2"/>
  <c r="H28" i="2"/>
  <c r="H36" i="2"/>
  <c r="E40" i="2"/>
  <c r="L41" i="2"/>
  <c r="I44" i="2"/>
  <c r="J44" i="2" s="1"/>
  <c r="I42" i="2"/>
  <c r="I45" i="2"/>
  <c r="J45" i="2" s="1"/>
  <c r="I54" i="2"/>
  <c r="J54" i="2" s="1"/>
  <c r="I57" i="2"/>
  <c r="J57" i="2" s="1"/>
  <c r="G63" i="2"/>
  <c r="G65" i="2"/>
  <c r="G67" i="2"/>
  <c r="G69" i="2"/>
  <c r="L43" i="2"/>
  <c r="L50" i="2"/>
  <c r="L55" i="2"/>
  <c r="L58" i="2"/>
  <c r="L64" i="2"/>
  <c r="L66" i="2"/>
  <c r="L68" i="2"/>
  <c r="L70" i="2"/>
  <c r="M12" i="2" l="1"/>
  <c r="L12" i="2"/>
  <c r="H8" i="2"/>
  <c r="M67" i="2"/>
  <c r="L67" i="2"/>
  <c r="I47" i="2"/>
  <c r="F46" i="2"/>
  <c r="L71" i="2"/>
  <c r="M71" i="2"/>
  <c r="M45" i="2"/>
  <c r="M40" i="1"/>
  <c r="L40" i="1"/>
  <c r="I71" i="2"/>
  <c r="J71" i="2" s="1"/>
  <c r="L76" i="2"/>
  <c r="I17" i="2"/>
  <c r="J17" i="2" s="1"/>
  <c r="J12" i="2" s="1"/>
  <c r="E7" i="2"/>
  <c r="M22" i="1"/>
  <c r="L22" i="1"/>
  <c r="G8" i="1"/>
  <c r="H52" i="2"/>
  <c r="H40" i="2" s="1"/>
  <c r="F8" i="1"/>
  <c r="F7" i="1" s="1"/>
  <c r="M65" i="2"/>
  <c r="L65" i="2"/>
  <c r="M42" i="2"/>
  <c r="J77" i="1"/>
  <c r="J76" i="1" s="1"/>
  <c r="I76" i="1"/>
  <c r="M36" i="1"/>
  <c r="L36" i="1"/>
  <c r="M41" i="1"/>
  <c r="I34" i="1"/>
  <c r="J35" i="1"/>
  <c r="J34" i="1" s="1"/>
  <c r="I9" i="1"/>
  <c r="I8" i="1" s="1"/>
  <c r="J10" i="1"/>
  <c r="J9" i="1" s="1"/>
  <c r="L41" i="1"/>
  <c r="M63" i="2"/>
  <c r="L63" i="2"/>
  <c r="I41" i="2"/>
  <c r="J42" i="2"/>
  <c r="J41" i="2" s="1"/>
  <c r="L38" i="2"/>
  <c r="M38" i="2"/>
  <c r="G36" i="2"/>
  <c r="M34" i="1"/>
  <c r="L34" i="1"/>
  <c r="M60" i="2"/>
  <c r="L60" i="2"/>
  <c r="L72" i="2"/>
  <c r="L25" i="2"/>
  <c r="M25" i="2"/>
  <c r="G22" i="2"/>
  <c r="G8" i="2" s="1"/>
  <c r="I65" i="2"/>
  <c r="J66" i="2"/>
  <c r="J65" i="2" s="1"/>
  <c r="J62" i="1"/>
  <c r="I59" i="2"/>
  <c r="J59" i="2" s="1"/>
  <c r="L56" i="2"/>
  <c r="M56" i="2"/>
  <c r="I36" i="1"/>
  <c r="J37" i="1"/>
  <c r="J36" i="1" s="1"/>
  <c r="I77" i="2"/>
  <c r="F76" i="2"/>
  <c r="M76" i="2" s="1"/>
  <c r="M77" i="2"/>
  <c r="L31" i="2"/>
  <c r="M31" i="2"/>
  <c r="G28" i="2"/>
  <c r="M28" i="1"/>
  <c r="L28" i="1"/>
  <c r="M57" i="2"/>
  <c r="L48" i="2"/>
  <c r="I62" i="1"/>
  <c r="L59" i="2"/>
  <c r="M59" i="2"/>
  <c r="J73" i="1"/>
  <c r="J72" i="1" s="1"/>
  <c r="I72" i="1"/>
  <c r="I28" i="1"/>
  <c r="J29" i="1"/>
  <c r="J28" i="1" s="1"/>
  <c r="J61" i="2"/>
  <c r="J60" i="2" s="1"/>
  <c r="I60" i="2"/>
  <c r="J61" i="1"/>
  <c r="J60" i="1" s="1"/>
  <c r="J40" i="1" s="1"/>
  <c r="I60" i="1"/>
  <c r="L20" i="2"/>
  <c r="M20" i="2"/>
  <c r="M54" i="2"/>
  <c r="L44" i="2"/>
  <c r="M44" i="2"/>
  <c r="J23" i="2"/>
  <c r="J22" i="2" s="1"/>
  <c r="I22" i="2"/>
  <c r="F8" i="2"/>
  <c r="I69" i="2"/>
  <c r="J70" i="2"/>
  <c r="J69" i="2" s="1"/>
  <c r="I53" i="2"/>
  <c r="F52" i="2"/>
  <c r="I12" i="2"/>
  <c r="E7" i="1"/>
  <c r="J12" i="1"/>
  <c r="I73" i="2"/>
  <c r="F72" i="2"/>
  <c r="M72" i="2" s="1"/>
  <c r="M73" i="2"/>
  <c r="M69" i="2"/>
  <c r="L69" i="2"/>
  <c r="I49" i="2"/>
  <c r="F48" i="2"/>
  <c r="M48" i="2" s="1"/>
  <c r="M49" i="2"/>
  <c r="J29" i="2"/>
  <c r="J28" i="2" s="1"/>
  <c r="I28" i="2"/>
  <c r="G74" i="2"/>
  <c r="L75" i="2"/>
  <c r="M75" i="2"/>
  <c r="L17" i="2"/>
  <c r="M17" i="2"/>
  <c r="I75" i="2"/>
  <c r="I38" i="2"/>
  <c r="I20" i="2"/>
  <c r="J20" i="2" s="1"/>
  <c r="J10" i="2"/>
  <c r="J9" i="2" s="1"/>
  <c r="I9" i="2"/>
  <c r="M47" i="2"/>
  <c r="G52" i="2"/>
  <c r="L53" i="2"/>
  <c r="M53" i="2"/>
  <c r="I48" i="1"/>
  <c r="I52" i="1"/>
  <c r="L52" i="1"/>
  <c r="M52" i="1"/>
  <c r="I12" i="1"/>
  <c r="M8" i="2" l="1"/>
  <c r="L8" i="2"/>
  <c r="M52" i="2"/>
  <c r="L52" i="2"/>
  <c r="G40" i="2"/>
  <c r="G7" i="2" s="1"/>
  <c r="M74" i="2"/>
  <c r="L74" i="2"/>
  <c r="J8" i="1"/>
  <c r="J7" i="1" s="1"/>
  <c r="J75" i="2"/>
  <c r="J74" i="2" s="1"/>
  <c r="I74" i="2"/>
  <c r="I8" i="2"/>
  <c r="J77" i="2"/>
  <c r="J76" i="2" s="1"/>
  <c r="I76" i="2"/>
  <c r="F62" i="2"/>
  <c r="H7" i="2"/>
  <c r="I40" i="1"/>
  <c r="I7" i="1" s="1"/>
  <c r="J8" i="2"/>
  <c r="J53" i="2"/>
  <c r="J52" i="2" s="1"/>
  <c r="I52" i="2"/>
  <c r="L28" i="2"/>
  <c r="M28" i="2"/>
  <c r="L36" i="2"/>
  <c r="M36" i="2"/>
  <c r="L8" i="1"/>
  <c r="G7" i="1"/>
  <c r="M8" i="1"/>
  <c r="J73" i="2"/>
  <c r="J72" i="2" s="1"/>
  <c r="I72" i="2"/>
  <c r="I62" i="2" s="1"/>
  <c r="G62" i="2"/>
  <c r="F40" i="2"/>
  <c r="F7" i="2" s="1"/>
  <c r="M46" i="2"/>
  <c r="J38" i="2"/>
  <c r="J36" i="2" s="1"/>
  <c r="I36" i="2"/>
  <c r="I48" i="2"/>
  <c r="J49" i="2"/>
  <c r="J48" i="2" s="1"/>
  <c r="L22" i="2"/>
  <c r="M22" i="2"/>
  <c r="I46" i="2"/>
  <c r="I40" i="2" s="1"/>
  <c r="J47" i="2"/>
  <c r="J46" i="2" s="1"/>
  <c r="J40" i="2" s="1"/>
  <c r="M7" i="2" l="1"/>
  <c r="L7" i="2"/>
  <c r="M62" i="2"/>
  <c r="L62" i="2"/>
  <c r="J7" i="2"/>
  <c r="I7" i="2"/>
  <c r="J62" i="2"/>
  <c r="M7" i="1"/>
  <c r="L7" i="1"/>
  <c r="L40" i="2"/>
  <c r="M40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<sst xmlns="http://schemas.openxmlformats.org/spreadsheetml/2006/main" count="185" uniqueCount="136">
  <si>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</si>
  <si>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</si>
  <si>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</si>
  <si>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</si>
  <si>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</si>
  <si>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</si>
  <si>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</si>
  <si>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</si>
  <si>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</si>
  <si>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</si>
  <si>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</si>
  <si>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</si>
  <si>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</si>
  <si>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</si>
  <si>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</si>
  <si>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</si>
  <si>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</si>
  <si>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</si>
  <si>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</si>
  <si>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</si>
  <si>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</si>
  <si>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</si>
  <si>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</si>
  <si>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</si>
  <si>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</si>
  <si>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</si>
  <si>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</si>
  <si>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</si>
  <si>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</si>
  <si>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</si>
  <si>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</si>
  <si>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</si>
  <si>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</si>
  <si>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</si>
  <si>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</si>
  <si>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</si>
  <si>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</si>
  <si>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</si>
  <si>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</si>
  <si>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</si>
  <si>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</si>
  <si>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</si>
  <si>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</si>
  <si>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</si>
  <si>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</si>
  <si>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</si>
  <si>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</si>
  <si>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</si>
  <si>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</si>
  <si>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</si>
  <si>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</si>
  <si>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</si>
  <si>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</si>
  <si>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</si>
  <si>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</si>
  <si>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</si>
  <si>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</si>
  <si>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</si>
  <si>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</si>
  <si>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</si>
  <si>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</si>
  <si>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</si>
  <si>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</si>
  <si>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</si>
  <si>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</si>
  <si>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</si>
  <si>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</si>
  <si>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</si>
  <si>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</si>
  <si>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</si>
  <si>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</si>
  <si>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</si>
  <si>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</si>
  <si>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</si>
  <si>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</si>
  <si>
    <t>225-01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</si>
  <si>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</si>
  <si>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</si>
  <si>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</si>
  <si>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</si>
  <si>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</si>
  <si>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</si>
  <si>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</si>
  <si>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</si>
  <si>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</si>
  <si>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</si>
  <si>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</si>
  <si>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</si>
  <si>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</si>
  <si>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</si>
  <si>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</si>
  <si>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</si>
  <si>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</si>
  <si>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</si>
  <si>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</si>
  <si>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</si>
  <si>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</si>
  <si>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</si>
  <si>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</si>
  <si>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</si>
  <si>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</si>
  <si>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</si>
  <si>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</si>
  <si>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</si>
  <si>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(C/A)</t>
    <phoneticPr fontId="3" type="noConversion"/>
  </si>
  <si>
    <t>(C/B)</t>
    <phoneticPr fontId="3" type="noConversion"/>
  </si>
  <si>
    <t>200 세외수입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</si>
  <si>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</si>
  <si>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</si>
  <si>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</si>
  <si>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</si>
  <si>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</si>
  <si>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</si>
  <si>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</si>
  <si>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</si>
  <si>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</si>
  <si>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</si>
  <si>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</si>
  <si>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</si>
  <si>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</si>
  <si>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</si>
  <si>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</si>
  <si>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t>225 지난년도수입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</si>
  <si>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</si>
  <si>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</si>
  <si>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</si>
  <si>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</si>
  <si>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</si>
  <si>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</si>
  <si>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</si>
  <si>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</si>
  <si>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</si>
  <si>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</si>
  <si>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</si>
  <si>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237-01 범칙금</t>
    <phoneticPr fontId="3" type="noConversion"/>
  </si>
  <si>
    <t xml:space="preserve">2024년  6월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</si>
</sst>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11" borderId="31" xfId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7"/>
  <sheetViews>
    <sheetView showGridLines="0" tabSelected="1" zoomScaleNormal="100" workbookViewId="0">
      <pane ySplit="7" topLeftCell="A8" activePane="bottomLeft" state="frozen"/>
      <selection activeCell="D1" sqref="D1"/>
      <selection pane="bottomLeft"/>
    </sheetView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2024년  6월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135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E8+E40+E62</f>
        <v>53089510000</v>
      </c>
      <c r="F7" s="33">
        <f t="shared" si="0"/>
        <v>52498517882</v>
      </c>
      <c r="G7" s="33">
        <f t="shared" si="0"/>
        <v>22723763068</v>
      </c>
      <c r="H7" s="33">
        <f t="shared" si="0"/>
        <v>287465030</v>
      </c>
      <c r="I7" s="33">
        <f t="shared" si="0"/>
        <v>29487289784</v>
      </c>
      <c r="J7" s="33">
        <f t="shared" si="0"/>
        <v>22198514483</v>
      </c>
      <c r="K7" s="33">
        <f t="shared" si="0"/>
        <v>7288775301</v>
      </c>
      <c r="L7" s="34">
        <f>IFERROR(G7/E7,0)*100</f>
        <v>42.802736487867378</v>
      </c>
      <c r="M7" s="35">
        <f>IFERROR(G7/F7,0)*100</f>
        <v>43.284580183912631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29959977000</v>
      </c>
      <c r="F8" s="39">
        <f t="shared" si="1"/>
        <v>15134913886</v>
      </c>
      <c r="G8" s="39">
        <f t="shared" si="1"/>
        <v>14133634005</v>
      </c>
      <c r="H8" s="39">
        <f t="shared" si="1"/>
        <v>0</v>
      </c>
      <c r="I8" s="39">
        <f t="shared" si="1"/>
        <v>1001279881</v>
      </c>
      <c r="J8" s="39">
        <f t="shared" si="1"/>
        <v>37232560</v>
      </c>
      <c r="K8" s="39">
        <f t="shared" si="1"/>
        <v>964047321</v>
      </c>
      <c r="L8" s="39">
        <f t="shared" ref="L8:L77" si="2">IFERROR(G8/E8,0)*100</f>
        <v>47.175049583649546</v>
      </c>
      <c r="M8" s="40">
        <f t="shared" ref="M8:M77" si="3">IFERROR(G8/F8,0)*100</f>
        <v>93.384304076376694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182458000</v>
      </c>
      <c r="F9" s="43">
        <f t="shared" ref="F9:K9" si="4">SUM(F10:F11)</f>
        <v>210771500</v>
      </c>
      <c r="G9" s="43">
        <f t="shared" si="4"/>
        <v>182773715</v>
      </c>
      <c r="H9" s="43">
        <f t="shared" si="4"/>
        <v>0</v>
      </c>
      <c r="I9" s="43">
        <f t="shared" si="4"/>
        <v>27997785</v>
      </c>
      <c r="J9" s="43">
        <f t="shared" si="4"/>
        <v>21798030</v>
      </c>
      <c r="K9" s="43">
        <f t="shared" si="4"/>
        <v>6199755</v>
      </c>
      <c r="L9" s="43">
        <f t="shared" si="2"/>
        <v>100.17303434214998</v>
      </c>
      <c r="M9" s="44">
        <f t="shared" si="3"/>
        <v>86.716522395105599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41777620</v>
      </c>
      <c r="G10" s="47">
        <v>30984615</v>
      </c>
      <c r="H10" s="47">
        <v>0</v>
      </c>
      <c r="I10" s="48">
        <f>F10-G10-H10</f>
        <v>10793005</v>
      </c>
      <c r="J10" s="48">
        <f>I10-K10</f>
        <v>6366590</v>
      </c>
      <c r="K10" s="47">
        <v>4426415</v>
      </c>
      <c r="L10" s="48">
        <f t="shared" si="2"/>
        <v>61.969229999999996</v>
      </c>
      <c r="M10" s="49">
        <f t="shared" si="3"/>
        <v>74.165581955123344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132458000</v>
      </c>
      <c r="F11" s="47">
        <v>168993880</v>
      </c>
      <c r="G11" s="47">
        <v>151789100</v>
      </c>
      <c r="H11" s="47">
        <v>0</v>
      </c>
      <c r="I11" s="48">
        <f>F11-G11-H11</f>
        <v>17204780</v>
      </c>
      <c r="J11" s="48">
        <f>I11-K11</f>
        <v>15431440</v>
      </c>
      <c r="K11" s="47">
        <v>1773340</v>
      </c>
      <c r="L11" s="48">
        <f t="shared" si="2"/>
        <v>114.59413549955457</v>
      </c>
      <c r="M11" s="49">
        <f t="shared" si="3"/>
        <v>89.819288130434074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2598651000</v>
      </c>
      <c r="F12" s="43">
        <f t="shared" ref="F12:K12" si="5">SUM(F13:F21)</f>
        <v>1972406075</v>
      </c>
      <c r="G12" s="43">
        <f t="shared" si="5"/>
        <v>1137525035</v>
      </c>
      <c r="H12" s="43">
        <f t="shared" si="5"/>
        <v>0</v>
      </c>
      <c r="I12" s="43">
        <f t="shared" si="5"/>
        <v>834881040</v>
      </c>
      <c r="J12" s="43">
        <f t="shared" si="5"/>
        <v>14831040</v>
      </c>
      <c r="K12" s="43">
        <f t="shared" si="5"/>
        <v>820050000</v>
      </c>
      <c r="L12" s="43">
        <f t="shared" si="2"/>
        <v>43.773674687366636</v>
      </c>
      <c r="M12" s="44">
        <f t="shared" si="3"/>
        <v>57.67194947419739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1064126400</v>
      </c>
      <c r="G13" s="47">
        <v>236056330</v>
      </c>
      <c r="H13" s="47">
        <v>0</v>
      </c>
      <c r="I13" s="48">
        <f t="shared" ref="I13:I21" si="6">F13-G13-H13</f>
        <v>828070070</v>
      </c>
      <c r="J13" s="48">
        <f t="shared" ref="J13:J21" si="7">I13-K13</f>
        <v>8020070</v>
      </c>
      <c r="K13" s="47">
        <v>820050000</v>
      </c>
      <c r="L13" s="48">
        <f t="shared" si="2"/>
        <v>20.526637391304348</v>
      </c>
      <c r="M13" s="49">
        <f t="shared" si="3"/>
        <v>22.183110013998338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1448651000</v>
      </c>
      <c r="F21" s="47">
        <v>908279675</v>
      </c>
      <c r="G21" s="47">
        <v>901468705</v>
      </c>
      <c r="H21" s="47">
        <v>0</v>
      </c>
      <c r="I21" s="48">
        <f t="shared" si="6"/>
        <v>6810970</v>
      </c>
      <c r="J21" s="48">
        <f t="shared" si="7"/>
        <v>6810970</v>
      </c>
      <c r="K21" s="47">
        <v>0</v>
      </c>
      <c r="L21" s="48">
        <f t="shared" si="2"/>
        <v>62.228149153937004</v>
      </c>
      <c r="M21" s="49">
        <f t="shared" si="3"/>
        <v>99.250124142654627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13905956000</v>
      </c>
      <c r="F22" s="43">
        <f t="shared" ref="F22:K22" si="8">SUM(F23:F27)</f>
        <v>6606654473</v>
      </c>
      <c r="G22" s="43">
        <f t="shared" si="8"/>
        <v>6469705573</v>
      </c>
      <c r="H22" s="43">
        <f t="shared" si="8"/>
        <v>0</v>
      </c>
      <c r="I22" s="43">
        <f t="shared" si="8"/>
        <v>136948900</v>
      </c>
      <c r="J22" s="43">
        <f t="shared" si="8"/>
        <v>603490</v>
      </c>
      <c r="K22" s="43">
        <f t="shared" si="8"/>
        <v>136345410</v>
      </c>
      <c r="L22" s="43">
        <f t="shared" si="2"/>
        <v>46.524709074298812</v>
      </c>
      <c r="M22" s="44">
        <f t="shared" si="3"/>
        <v>97.927106668591776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1300000000</v>
      </c>
      <c r="F23" s="47">
        <v>640796080</v>
      </c>
      <c r="G23" s="47">
        <v>628786190</v>
      </c>
      <c r="H23" s="47">
        <v>0</v>
      </c>
      <c r="I23" s="48">
        <f>F23-G23-H23</f>
        <v>12009890</v>
      </c>
      <c r="J23" s="48">
        <f>I23-K23</f>
        <v>307600</v>
      </c>
      <c r="K23" s="47">
        <v>11702290</v>
      </c>
      <c r="L23" s="48">
        <f t="shared" si="2"/>
        <v>48.36816846153846</v>
      </c>
      <c r="M23" s="49">
        <f t="shared" si="3"/>
        <v>98.125785975469753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11985000000</v>
      </c>
      <c r="F24" s="47">
        <v>5679485675</v>
      </c>
      <c r="G24" s="47">
        <v>5554694225</v>
      </c>
      <c r="H24" s="47">
        <v>0</v>
      </c>
      <c r="I24" s="48">
        <f>F24-G24-H24</f>
        <v>124791450</v>
      </c>
      <c r="J24" s="48">
        <f>I24-K24</f>
        <v>272260</v>
      </c>
      <c r="K24" s="47">
        <v>124519190</v>
      </c>
      <c r="L24" s="48">
        <f t="shared" si="2"/>
        <v>46.347052357113057</v>
      </c>
      <c r="M24" s="49">
        <f t="shared" si="3"/>
        <v>97.802768469875573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210672000</v>
      </c>
      <c r="F26" s="47">
        <v>85515170</v>
      </c>
      <c r="G26" s="47">
        <v>85391240</v>
      </c>
      <c r="H26" s="47">
        <v>0</v>
      </c>
      <c r="I26" s="48">
        <f>F26-G26-H26</f>
        <v>123930</v>
      </c>
      <c r="J26" s="48">
        <f>I26-K26</f>
        <v>0</v>
      </c>
      <c r="K26" s="47">
        <v>123930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410284000</v>
      </c>
      <c r="F27" s="47">
        <v>200857548</v>
      </c>
      <c r="G27" s="47">
        <v>200833918</v>
      </c>
      <c r="H27" s="47">
        <v>0</v>
      </c>
      <c r="I27" s="48">
        <f>F27-G27-H27</f>
        <v>23630</v>
      </c>
      <c r="J27" s="48">
        <f>I27-K27</f>
        <v>23630</v>
      </c>
      <c r="K27" s="47">
        <v>0</v>
      </c>
      <c r="L27" s="48">
        <f t="shared" si="2"/>
        <v>48.949975626639109</v>
      </c>
      <c r="M27" s="49">
        <f t="shared" si="3"/>
        <v>99.988235443360082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498048000</v>
      </c>
      <c r="F28" s="43">
        <f t="shared" ref="F28:K28" si="9">SUM(F29:F33)</f>
        <v>341325562</v>
      </c>
      <c r="G28" s="43">
        <f t="shared" si="9"/>
        <v>341325562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68.53266391994346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498048000</v>
      </c>
      <c r="F33" s="47">
        <v>341325562</v>
      </c>
      <c r="G33" s="47">
        <v>341325562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10016533000</v>
      </c>
      <c r="F34" s="43">
        <f t="shared" ref="F34:K34" si="10">F35</f>
        <v>4500441810</v>
      </c>
      <c r="G34" s="43">
        <f t="shared" si="10"/>
        <v>4500441810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44.930135107626562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10016533000</v>
      </c>
      <c r="F35" s="47">
        <v>4500441810</v>
      </c>
      <c r="G35" s="47">
        <v>4500441810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44.930135107626562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2758331000</v>
      </c>
      <c r="F36" s="43">
        <f t="shared" ref="F36:K36" si="11">SUM(F37:F39)</f>
        <v>1503314466</v>
      </c>
      <c r="G36" s="43">
        <f t="shared" si="11"/>
        <v>1501862310</v>
      </c>
      <c r="H36" s="43">
        <f t="shared" si="11"/>
        <v>0</v>
      </c>
      <c r="I36" s="43">
        <f t="shared" si="11"/>
        <v>1452156</v>
      </c>
      <c r="J36" s="43">
        <f t="shared" si="11"/>
        <v>0</v>
      </c>
      <c r="K36" s="43">
        <f t="shared" si="11"/>
        <v>1452156</v>
      </c>
      <c r="L36" s="53">
        <f t="shared" si="2"/>
        <v>54.448226481883431</v>
      </c>
      <c r="M36" s="54">
        <f t="shared" si="3"/>
        <v>99.903403044882296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2625482000</v>
      </c>
      <c r="F37" s="47">
        <v>1452307684</v>
      </c>
      <c r="G37" s="47">
        <v>1452307684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55.315849965834843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132849000</v>
      </c>
      <c r="F39" s="47">
        <v>51006782</v>
      </c>
      <c r="G39" s="47">
        <v>49554626</v>
      </c>
      <c r="H39" s="47">
        <v>0</v>
      </c>
      <c r="I39" s="48">
        <f>F39-G39-H39</f>
        <v>1452156</v>
      </c>
      <c r="J39" s="48">
        <f>I39-K39</f>
        <v>0</v>
      </c>
      <c r="K39" s="47">
        <v>1452156</v>
      </c>
      <c r="L39" s="55">
        <f>IFERROR(G39/E33,0)*100</f>
        <v>9.9497690985607825</v>
      </c>
      <c r="M39" s="56">
        <f t="shared" si="3"/>
        <v>97.153013887447358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E41+E46+E48+E52+E60</f>
        <v>19872728000</v>
      </c>
      <c r="F40" s="60">
        <f t="shared" ref="F40:K40" si="12">F41+F46+F48+F52+F60</f>
        <v>32292592056</v>
      </c>
      <c r="G40" s="60">
        <f t="shared" si="12"/>
        <v>7045087363</v>
      </c>
      <c r="H40" s="60">
        <f t="shared" si="12"/>
        <v>287465030</v>
      </c>
      <c r="I40" s="60">
        <f t="shared" si="12"/>
        <v>24960039663</v>
      </c>
      <c r="J40" s="60">
        <f t="shared" si="12"/>
        <v>20601893123</v>
      </c>
      <c r="K40" s="60">
        <f t="shared" si="12"/>
        <v>4358146540</v>
      </c>
      <c r="L40" s="61">
        <f t="shared" si="2"/>
        <v>35.451033008653873</v>
      </c>
      <c r="M40" s="62">
        <f t="shared" si="3"/>
        <v>21.816419539140139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14161233000</v>
      </c>
      <c r="F41" s="43">
        <f t="shared" ref="F41:K41" si="13">SUM(F42:F45)</f>
        <v>5364417670</v>
      </c>
      <c r="G41" s="43">
        <f t="shared" si="13"/>
        <v>3376213090</v>
      </c>
      <c r="H41" s="43">
        <f t="shared" si="13"/>
        <v>0</v>
      </c>
      <c r="I41" s="43">
        <f t="shared" si="13"/>
        <v>1988204580</v>
      </c>
      <c r="J41" s="43">
        <f t="shared" si="13"/>
        <v>0</v>
      </c>
      <c r="K41" s="43">
        <f t="shared" si="13"/>
        <v>1988204580</v>
      </c>
      <c r="L41" s="53">
        <f t="shared" si="2"/>
        <v>23.841236776486909</v>
      </c>
      <c r="M41" s="54">
        <f t="shared" si="3"/>
        <v>62.937177857741268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14129233000</v>
      </c>
      <c r="F44" s="47">
        <v>5360697670</v>
      </c>
      <c r="G44" s="47">
        <v>3372493090</v>
      </c>
      <c r="H44" s="47">
        <v>0</v>
      </c>
      <c r="I44" s="48">
        <f>F44-G44-H44</f>
        <v>1988204580</v>
      </c>
      <c r="J44" s="48">
        <f>I44-K44</f>
        <v>0</v>
      </c>
      <c r="K44" s="47">
        <v>1988204580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3720000</v>
      </c>
      <c r="G45" s="47">
        <v>3720000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11.625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1788600000</v>
      </c>
      <c r="F48" s="43">
        <f t="shared" ref="F48:K48" si="15">SUM(F49:F51)</f>
        <v>669692645</v>
      </c>
      <c r="G48" s="43">
        <f t="shared" si="15"/>
        <v>643437185</v>
      </c>
      <c r="H48" s="43">
        <f t="shared" si="15"/>
        <v>0</v>
      </c>
      <c r="I48" s="43">
        <f t="shared" si="15"/>
        <v>26255460</v>
      </c>
      <c r="J48" s="43">
        <f t="shared" si="15"/>
        <v>0</v>
      </c>
      <c r="K48" s="43">
        <f t="shared" si="15"/>
        <v>26255460</v>
      </c>
      <c r="L48" s="53">
        <f t="shared" si="2"/>
        <v>35.974347813932681</v>
      </c>
      <c r="M48" s="54">
        <f t="shared" si="3"/>
        <v>96.079476130426968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570600000</v>
      </c>
      <c r="F50" s="47">
        <v>604955884</v>
      </c>
      <c r="G50" s="47">
        <v>578700424</v>
      </c>
      <c r="H50" s="47">
        <v>0</v>
      </c>
      <c r="I50" s="48">
        <f>F50-G50-H50</f>
        <v>26255460</v>
      </c>
      <c r="J50" s="48">
        <f>I50-K50</f>
        <v>0</v>
      </c>
      <c r="K50" s="47">
        <v>26255460</v>
      </c>
      <c r="L50" s="55">
        <f>IFERROR(G50/E50,0)*100</f>
        <v>101.41963266736769</v>
      </c>
      <c r="M50" s="56">
        <f>IFERROR(G50/F50,0)*100</f>
        <v>95.659938072442984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1218000000</v>
      </c>
      <c r="F51" s="47">
        <v>64736761</v>
      </c>
      <c r="G51" s="47">
        <v>64736761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5.3150050082101812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1822895000</v>
      </c>
      <c r="F52" s="43">
        <f t="shared" ref="F52:K52" si="16">SUM(F53:F59)</f>
        <v>4721143125</v>
      </c>
      <c r="G52" s="43">
        <f t="shared" si="16"/>
        <v>2143926163</v>
      </c>
      <c r="H52" s="43">
        <f t="shared" si="16"/>
        <v>0</v>
      </c>
      <c r="I52" s="43">
        <f t="shared" si="16"/>
        <v>2577216962</v>
      </c>
      <c r="J52" s="43">
        <f t="shared" si="16"/>
        <v>233530462</v>
      </c>
      <c r="K52" s="43">
        <f t="shared" si="16"/>
        <v>2343686500</v>
      </c>
      <c r="L52" s="53">
        <f t="shared" si="2"/>
        <v>117.61106169033324</v>
      </c>
      <c r="M52" s="54">
        <f t="shared" si="3"/>
        <v>45.411166453463537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434966000</v>
      </c>
      <c r="F56" s="47">
        <v>2638759830</v>
      </c>
      <c r="G56" s="47">
        <v>110277500</v>
      </c>
      <c r="H56" s="47">
        <v>0</v>
      </c>
      <c r="I56" s="48">
        <f t="shared" si="17"/>
        <v>2528482330</v>
      </c>
      <c r="J56" s="48">
        <f t="shared" si="18"/>
        <v>198140760</v>
      </c>
      <c r="K56" s="47">
        <v>2330341570</v>
      </c>
      <c r="L56" s="55">
        <f t="shared" si="2"/>
        <v>25.353131049323395</v>
      </c>
      <c r="M56" s="56">
        <f t="shared" si="3"/>
        <v>4.1791412293857757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1514100</v>
      </c>
      <c r="G58" s="47">
        <v>1514100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1387929000</v>
      </c>
      <c r="F59" s="47">
        <v>2080869195</v>
      </c>
      <c r="G59" s="47">
        <v>2032134563</v>
      </c>
      <c r="H59" s="47">
        <v>0</v>
      </c>
      <c r="I59" s="48">
        <f>F59-G59-H59</f>
        <v>48734632</v>
      </c>
      <c r="J59" s="48">
        <f>I59-K59</f>
        <v>35389702</v>
      </c>
      <c r="K59" s="47">
        <v>13344930</v>
      </c>
      <c r="L59" s="55">
        <f t="shared" si="2"/>
        <v>146.41487878702728</v>
      </c>
      <c r="M59" s="56">
        <f t="shared" si="3"/>
        <v>97.657967539857779</v>
      </c>
    </row>
    <row r="60" spans="2:13" s="22" customFormat="1" ht="20.100000000000001" customHeight="1" x14ac:dyDescent="0.15">
      <c r="B60" s="41" t="s">
        <v>74</v>
      </c>
      <c r="C60" s="42"/>
      <c r="D60" s="42"/>
      <c r="E60" s="63">
        <f>SUM(E61)</f>
        <v>2100000000</v>
      </c>
      <c r="F60" s="63">
        <f t="shared" ref="F60:K60" si="19">F61</f>
        <v>21537338616</v>
      </c>
      <c r="G60" s="63">
        <f t="shared" si="19"/>
        <v>881510925</v>
      </c>
      <c r="H60" s="63">
        <f t="shared" si="19"/>
        <v>287465030</v>
      </c>
      <c r="I60" s="63">
        <f t="shared" si="19"/>
        <v>20368362661</v>
      </c>
      <c r="J60" s="63">
        <f t="shared" si="19"/>
        <v>20368362661</v>
      </c>
      <c r="K60" s="63">
        <f t="shared" si="19"/>
        <v>0</v>
      </c>
      <c r="L60" s="53">
        <f t="shared" si="2"/>
        <v>41.976710714285716</v>
      </c>
      <c r="M60" s="54">
        <f t="shared" si="3"/>
        <v>4.0929426830162257</v>
      </c>
    </row>
    <row r="61" spans="2:13" s="22" customFormat="1" ht="20.100000000000001" customHeight="1" x14ac:dyDescent="0.15">
      <c r="B61" s="64"/>
      <c r="C61" s="46" t="s">
        <v>75</v>
      </c>
      <c r="D61" s="46"/>
      <c r="E61" s="47">
        <v>2100000000</v>
      </c>
      <c r="F61" s="47">
        <v>21537338616</v>
      </c>
      <c r="G61" s="47">
        <v>881510925</v>
      </c>
      <c r="H61" s="47">
        <v>287465030</v>
      </c>
      <c r="I61" s="48">
        <f>F61-G61-H61</f>
        <v>20368362661</v>
      </c>
      <c r="J61" s="48">
        <f>I61-K61</f>
        <v>20368362661</v>
      </c>
      <c r="K61" s="47">
        <v>0</v>
      </c>
      <c r="L61" s="55">
        <f>IFERROR(G61/E61,0)*100</f>
        <v>41.976710714285716</v>
      </c>
      <c r="M61" s="56">
        <f>IFERROR(G61/F61,0)*100</f>
        <v>4.0929426830162257</v>
      </c>
    </row>
    <row r="62" spans="2:13" s="57" customFormat="1" ht="20.100000000000001" customHeight="1" x14ac:dyDescent="0.15">
      <c r="B62" s="58" t="s">
        <v>76</v>
      </c>
      <c r="C62" s="59"/>
      <c r="D62" s="59"/>
      <c r="E62" s="60">
        <f>E63+E65+E67+E69+E72+E74+E76</f>
        <v>3256805000</v>
      </c>
      <c r="F62" s="60">
        <f t="shared" ref="F62:K62" si="20">F63+F65+F67+F69+F72+F74+F76</f>
        <v>5071011940</v>
      </c>
      <c r="G62" s="60">
        <f t="shared" si="20"/>
        <v>1545041700</v>
      </c>
      <c r="H62" s="60">
        <f t="shared" si="20"/>
        <v>0</v>
      </c>
      <c r="I62" s="60">
        <f t="shared" si="20"/>
        <v>3525970240</v>
      </c>
      <c r="J62" s="60">
        <f t="shared" si="20"/>
        <v>1559388800</v>
      </c>
      <c r="K62" s="60">
        <f t="shared" si="20"/>
        <v>1966581440</v>
      </c>
      <c r="L62" s="61">
        <f t="shared" si="2"/>
        <v>47.440411691826803</v>
      </c>
      <c r="M62" s="62">
        <f t="shared" si="3"/>
        <v>30.468114023016874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125876000</v>
      </c>
      <c r="F63" s="63">
        <f t="shared" ref="F63:K63" si="21">F64</f>
        <v>463152380</v>
      </c>
      <c r="G63" s="63">
        <f t="shared" si="21"/>
        <v>43681910</v>
      </c>
      <c r="H63" s="63">
        <f t="shared" si="21"/>
        <v>0</v>
      </c>
      <c r="I63" s="63">
        <f t="shared" si="21"/>
        <v>419470470</v>
      </c>
      <c r="J63" s="63">
        <f t="shared" si="21"/>
        <v>418270470</v>
      </c>
      <c r="K63" s="63">
        <f t="shared" si="21"/>
        <v>1200000</v>
      </c>
      <c r="L63" s="53">
        <f t="shared" si="2"/>
        <v>34.702334043026475</v>
      </c>
      <c r="M63" s="54">
        <f t="shared" si="3"/>
        <v>9.4314337756398867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125876000</v>
      </c>
      <c r="F64" s="47">
        <v>463152380</v>
      </c>
      <c r="G64" s="47">
        <v>43681910</v>
      </c>
      <c r="H64" s="47">
        <v>0</v>
      </c>
      <c r="I64" s="48">
        <f>F64-G64-H64</f>
        <v>419470470</v>
      </c>
      <c r="J64" s="48">
        <f>I64-K64</f>
        <v>418270470</v>
      </c>
      <c r="K64" s="47">
        <v>1200000</v>
      </c>
      <c r="L64" s="55">
        <f t="shared" si="2"/>
        <v>34.702334043026475</v>
      </c>
      <c r="M64" s="56">
        <f t="shared" si="3"/>
        <v>9.4314337756398867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321500000</v>
      </c>
      <c r="F65" s="63">
        <f t="shared" ref="F65:K65" si="22">F66</f>
        <v>212740410</v>
      </c>
      <c r="G65" s="65">
        <f t="shared" si="22"/>
        <v>105372870</v>
      </c>
      <c r="H65" s="65">
        <f t="shared" si="22"/>
        <v>0</v>
      </c>
      <c r="I65" s="65">
        <f t="shared" si="22"/>
        <v>107367540</v>
      </c>
      <c r="J65" s="65">
        <f t="shared" si="22"/>
        <v>83244440</v>
      </c>
      <c r="K65" s="65">
        <f t="shared" si="22"/>
        <v>24123100</v>
      </c>
      <c r="L65" s="66">
        <f t="shared" si="2"/>
        <v>32.775387247278381</v>
      </c>
      <c r="M65" s="67">
        <f t="shared" si="3"/>
        <v>49.531196259328446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321500000</v>
      </c>
      <c r="F66" s="47">
        <v>212740410</v>
      </c>
      <c r="G66" s="47">
        <v>105372870</v>
      </c>
      <c r="H66" s="47">
        <v>0</v>
      </c>
      <c r="I66" s="48">
        <f>F66-G66-H66</f>
        <v>107367540</v>
      </c>
      <c r="J66" s="48">
        <f>I66-K66</f>
        <v>83244440</v>
      </c>
      <c r="K66" s="47">
        <v>24123100</v>
      </c>
      <c r="L66" s="55">
        <f>IFERROR(G66/E66,0)*100</f>
        <v>32.775387247278381</v>
      </c>
      <c r="M66" s="56">
        <f>IFERROR(G66/F66,0)*100</f>
        <v>49.531196259328446</v>
      </c>
    </row>
    <row r="67" spans="1:13" s="22" customFormat="1" ht="20.100000000000001" customHeight="1" x14ac:dyDescent="0.15">
      <c r="B67" s="41" t="s">
        <v>81</v>
      </c>
      <c r="C67" s="42"/>
      <c r="D67" s="42"/>
      <c r="E67" s="63">
        <f>SUM(E68)</f>
        <v>446808000</v>
      </c>
      <c r="F67" s="65">
        <f t="shared" ref="F67:K67" si="23">F68</f>
        <v>512516470</v>
      </c>
      <c r="G67" s="65">
        <f t="shared" si="23"/>
        <v>384430860</v>
      </c>
      <c r="H67" s="65">
        <f t="shared" si="23"/>
        <v>0</v>
      </c>
      <c r="I67" s="65">
        <f t="shared" si="23"/>
        <v>128085610</v>
      </c>
      <c r="J67" s="65">
        <f t="shared" si="23"/>
        <v>128085610</v>
      </c>
      <c r="K67" s="65">
        <f t="shared" si="23"/>
        <v>0</v>
      </c>
      <c r="L67" s="66">
        <f t="shared" si="2"/>
        <v>86.03938604501262</v>
      </c>
      <c r="M67" s="67">
        <f t="shared" si="3"/>
        <v>75.008488995485351</v>
      </c>
    </row>
    <row r="68" spans="1:13" s="22" customFormat="1" ht="20.100000000000001" customHeight="1" x14ac:dyDescent="0.15">
      <c r="B68" s="64"/>
      <c r="C68" s="46" t="s">
        <v>82</v>
      </c>
      <c r="D68" s="46"/>
      <c r="E68" s="47">
        <v>446808000</v>
      </c>
      <c r="F68" s="47">
        <v>512516470</v>
      </c>
      <c r="G68" s="47">
        <v>384430860</v>
      </c>
      <c r="H68" s="47">
        <v>0</v>
      </c>
      <c r="I68" s="48">
        <f>F68-G68-H68</f>
        <v>128085610</v>
      </c>
      <c r="J68" s="48">
        <f>I68-K68</f>
        <v>128085610</v>
      </c>
      <c r="K68" s="47">
        <v>0</v>
      </c>
      <c r="L68" s="55">
        <f t="shared" si="2"/>
        <v>86.03938604501262</v>
      </c>
      <c r="M68" s="56">
        <f t="shared" si="3"/>
        <v>75.008488995485351</v>
      </c>
    </row>
    <row r="69" spans="1:13" s="22" customFormat="1" ht="20.100000000000001" customHeight="1" x14ac:dyDescent="0.15">
      <c r="B69" s="41" t="s">
        <v>83</v>
      </c>
      <c r="C69" s="42"/>
      <c r="D69" s="42"/>
      <c r="E69" s="68">
        <f>SUM(E70:E71)</f>
        <v>1618340000</v>
      </c>
      <c r="F69" s="68">
        <f t="shared" ref="F69:K69" si="24">SUM(F70:F71)</f>
        <v>2690831220</v>
      </c>
      <c r="G69" s="68">
        <f t="shared" si="24"/>
        <v>776750870</v>
      </c>
      <c r="H69" s="68">
        <f t="shared" si="24"/>
        <v>0</v>
      </c>
      <c r="I69" s="68">
        <f t="shared" si="24"/>
        <v>1914080350</v>
      </c>
      <c r="J69" s="68">
        <f t="shared" si="24"/>
        <v>913204650</v>
      </c>
      <c r="K69" s="68">
        <f t="shared" si="24"/>
        <v>1000875700</v>
      </c>
      <c r="L69" s="66">
        <f t="shared" si="2"/>
        <v>47.996766439685103</v>
      </c>
      <c r="M69" s="67">
        <f t="shared" si="3"/>
        <v>28.86657714637338</v>
      </c>
    </row>
    <row r="70" spans="1:13" s="22" customFormat="1" ht="20.100000000000001" customHeight="1" x14ac:dyDescent="0.15">
      <c r="B70" s="45"/>
      <c r="C70" s="46" t="s">
        <v>84</v>
      </c>
      <c r="D70" s="46"/>
      <c r="E70" s="47">
        <v>545000000</v>
      </c>
      <c r="F70" s="47">
        <v>982935730</v>
      </c>
      <c r="G70" s="47">
        <v>263576620</v>
      </c>
      <c r="H70" s="47">
        <v>0</v>
      </c>
      <c r="I70" s="48">
        <f>F70-G70-H70</f>
        <v>719359110</v>
      </c>
      <c r="J70" s="48">
        <f>I70-K70</f>
        <v>582008410</v>
      </c>
      <c r="K70" s="47">
        <v>137350700</v>
      </c>
      <c r="L70" s="69">
        <f t="shared" si="2"/>
        <v>48.362682568807344</v>
      </c>
      <c r="M70" s="70">
        <f t="shared" si="3"/>
        <v>26.815244573518555</v>
      </c>
    </row>
    <row r="71" spans="1:13" s="22" customFormat="1" ht="20.100000000000001" customHeight="1" x14ac:dyDescent="0.15">
      <c r="B71" s="50"/>
      <c r="C71" s="46" t="s">
        <v>85</v>
      </c>
      <c r="D71" s="46"/>
      <c r="E71" s="47">
        <v>1073340000</v>
      </c>
      <c r="F71" s="47">
        <v>1707895490</v>
      </c>
      <c r="G71" s="47">
        <v>513174250</v>
      </c>
      <c r="H71" s="47">
        <v>0</v>
      </c>
      <c r="I71" s="48">
        <f>F71-G71-H71</f>
        <v>1194721240</v>
      </c>
      <c r="J71" s="48">
        <f>I71-K71</f>
        <v>331196240</v>
      </c>
      <c r="K71" s="47">
        <v>863525000</v>
      </c>
      <c r="L71" s="69">
        <f t="shared" si="2"/>
        <v>47.810968565412637</v>
      </c>
      <c r="M71" s="70">
        <f t="shared" si="3"/>
        <v>30.047169338212843</v>
      </c>
    </row>
    <row r="72" spans="1:13" s="22" customFormat="1" ht="20.100000000000001" customHeight="1" x14ac:dyDescent="0.15">
      <c r="B72" s="41" t="s">
        <v>86</v>
      </c>
      <c r="C72" s="42"/>
      <c r="D72" s="42"/>
      <c r="E72" s="63">
        <f>SUM(E73)</f>
        <v>67728000</v>
      </c>
      <c r="F72" s="65">
        <f t="shared" ref="F72:K72" si="25">F73</f>
        <v>85093940</v>
      </c>
      <c r="G72" s="65">
        <f t="shared" si="25"/>
        <v>54164450</v>
      </c>
      <c r="H72" s="65">
        <f t="shared" si="25"/>
        <v>0</v>
      </c>
      <c r="I72" s="65">
        <f t="shared" si="25"/>
        <v>30929490</v>
      </c>
      <c r="J72" s="65">
        <f t="shared" si="25"/>
        <v>13649130</v>
      </c>
      <c r="K72" s="65">
        <f t="shared" si="25"/>
        <v>17280360</v>
      </c>
      <c r="L72" s="66">
        <f t="shared" si="2"/>
        <v>79.973496928892047</v>
      </c>
      <c r="M72" s="67">
        <f t="shared" si="3"/>
        <v>63.652535068889748</v>
      </c>
    </row>
    <row r="73" spans="1:13" s="22" customFormat="1" ht="20.100000000000001" customHeight="1" x14ac:dyDescent="0.15">
      <c r="B73" s="64"/>
      <c r="C73" s="46" t="s">
        <v>87</v>
      </c>
      <c r="D73" s="46"/>
      <c r="E73" s="47">
        <v>67728000</v>
      </c>
      <c r="F73" s="47">
        <v>85093940</v>
      </c>
      <c r="G73" s="47">
        <v>54164450</v>
      </c>
      <c r="H73" s="47">
        <v>0</v>
      </c>
      <c r="I73" s="48">
        <f>F73-G73-H73</f>
        <v>30929490</v>
      </c>
      <c r="J73" s="48">
        <f>I73-K73</f>
        <v>13649130</v>
      </c>
      <c r="K73" s="47">
        <v>17280360</v>
      </c>
      <c r="L73" s="55">
        <f>IFERROR(G73/E73,0)*100</f>
        <v>79.973496928892047</v>
      </c>
      <c r="M73" s="56">
        <f>IFERROR(G73/F73,0)*100</f>
        <v>63.652535068889748</v>
      </c>
    </row>
    <row r="74" spans="1:13" s="22" customFormat="1" ht="20.100000000000001" customHeight="1" x14ac:dyDescent="0.15">
      <c r="B74" s="71" t="s">
        <v>88</v>
      </c>
      <c r="C74" s="72"/>
      <c r="D74" s="72"/>
      <c r="E74" s="63">
        <f>SUM(E75)</f>
        <v>624653000</v>
      </c>
      <c r="F74" s="65">
        <f t="shared" ref="F74:K76" si="26">F75</f>
        <v>1080287520</v>
      </c>
      <c r="G74" s="65">
        <f t="shared" si="26"/>
        <v>154250740</v>
      </c>
      <c r="H74" s="65">
        <f t="shared" si="26"/>
        <v>0</v>
      </c>
      <c r="I74" s="65">
        <f t="shared" si="26"/>
        <v>926036780</v>
      </c>
      <c r="J74" s="65">
        <f t="shared" si="26"/>
        <v>2934500</v>
      </c>
      <c r="K74" s="65">
        <f t="shared" si="26"/>
        <v>923102280</v>
      </c>
      <c r="L74" s="66">
        <f>IFERROR(G74/E74,0)*100</f>
        <v>24.693828413535197</v>
      </c>
      <c r="M74" s="67">
        <f>IFERROR(G74/F74,0)*100</f>
        <v>14.278674625436755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624653000</v>
      </c>
      <c r="F75" s="47">
        <v>1080287520</v>
      </c>
      <c r="G75" s="47">
        <v>154250740</v>
      </c>
      <c r="H75" s="47">
        <v>0</v>
      </c>
      <c r="I75" s="48">
        <f>F75-G75-H75</f>
        <v>926036780</v>
      </c>
      <c r="J75" s="48">
        <f>I75-K75</f>
        <v>2934500</v>
      </c>
      <c r="K75" s="47">
        <v>923102280</v>
      </c>
      <c r="L75" s="74">
        <f>IFERROR(G75/E75,0)*100</f>
        <v>24.693828413535197</v>
      </c>
      <c r="M75" s="75">
        <f>IFERROR(G75/F75,0)*100</f>
        <v>14.278674625436755</v>
      </c>
    </row>
    <row r="76" spans="1:13" s="22" customFormat="1" ht="20.100000000000001" customHeight="1" x14ac:dyDescent="0.15">
      <c r="A76" s="76"/>
      <c r="B76" s="71" t="s">
        <v>90</v>
      </c>
      <c r="C76" s="72"/>
      <c r="D76" s="72"/>
      <c r="E76" s="63">
        <f>SUM(E77)</f>
        <v>51900000</v>
      </c>
      <c r="F76" s="65">
        <f t="shared" si="26"/>
        <v>26390000</v>
      </c>
      <c r="G76" s="65">
        <f t="shared" si="26"/>
        <v>26390000</v>
      </c>
      <c r="H76" s="65">
        <f t="shared" si="26"/>
        <v>0</v>
      </c>
      <c r="I76" s="65">
        <f t="shared" si="26"/>
        <v>0</v>
      </c>
      <c r="J76" s="65">
        <f t="shared" si="26"/>
        <v>0</v>
      </c>
      <c r="K76" s="65">
        <f t="shared" si="26"/>
        <v>0</v>
      </c>
      <c r="L76" s="66">
        <f t="shared" si="2"/>
        <v>50.847784200385362</v>
      </c>
      <c r="M76" s="67">
        <f t="shared" si="3"/>
        <v>100</v>
      </c>
    </row>
    <row r="77" spans="1:13" s="22" customFormat="1" ht="20.100000000000001" customHeight="1" thickBot="1" x14ac:dyDescent="0.2">
      <c r="B77" s="77"/>
      <c r="C77" s="78" t="s">
        <v>91</v>
      </c>
      <c r="D77" s="78"/>
      <c r="E77" s="79">
        <v>51900000</v>
      </c>
      <c r="F77" s="79">
        <v>26390000</v>
      </c>
      <c r="G77" s="79">
        <v>26390000</v>
      </c>
      <c r="H77" s="79">
        <v>0</v>
      </c>
      <c r="I77" s="80">
        <f>F77-G77-H77</f>
        <v>0</v>
      </c>
      <c r="J77" s="80">
        <f>I77-K77</f>
        <v>0</v>
      </c>
      <c r="K77" s="79">
        <v>0</v>
      </c>
      <c r="L77" s="81">
        <f t="shared" si="2"/>
        <v>50.847784200385362</v>
      </c>
      <c r="M77" s="82">
        <f t="shared" si="3"/>
        <v>100</v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2"/>
  <sheetViews>
    <sheetView showGridLines="0" zoomScaleNormal="100" workbookViewId="0">
      <pane ySplit="7" topLeftCell="A8" activePane="bottomLeft" state="frozen"/>
      <selection activeCell="Q18" sqref="Q18"/>
      <selection pane="bottomLeft"/>
    </sheetView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0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2024년  6월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2024년  6월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92</v>
      </c>
      <c r="M4" s="85"/>
    </row>
    <row r="5" spans="2:15" s="22" customFormat="1" ht="20.100000000000001" customHeight="1" x14ac:dyDescent="0.15">
      <c r="B5" s="14"/>
      <c r="C5" s="15"/>
      <c r="D5" s="16" t="s">
        <v>93</v>
      </c>
      <c r="E5" s="86" t="s">
        <v>94</v>
      </c>
      <c r="F5" s="86" t="s">
        <v>95</v>
      </c>
      <c r="G5" s="17" t="s">
        <v>96</v>
      </c>
      <c r="H5" s="86" t="s">
        <v>7</v>
      </c>
      <c r="I5" s="87" t="s">
        <v>8</v>
      </c>
      <c r="J5" s="88"/>
      <c r="K5" s="87"/>
      <c r="L5" s="89" t="s">
        <v>97</v>
      </c>
      <c r="M5" s="90"/>
    </row>
    <row r="6" spans="2:15" s="22" customFormat="1" ht="27" customHeight="1" thickBot="1" x14ac:dyDescent="0.2">
      <c r="B6" s="23" t="s">
        <v>98</v>
      </c>
      <c r="C6" s="24"/>
      <c r="D6" s="25"/>
      <c r="E6" s="26" t="s">
        <v>99</v>
      </c>
      <c r="F6" s="26" t="s">
        <v>100</v>
      </c>
      <c r="G6" s="26" t="s">
        <v>101</v>
      </c>
      <c r="H6" s="26" t="s">
        <v>102</v>
      </c>
      <c r="I6" s="27" t="s">
        <v>103</v>
      </c>
      <c r="J6" s="27" t="s">
        <v>16</v>
      </c>
      <c r="K6" s="27" t="s">
        <v>17</v>
      </c>
      <c r="L6" s="91" t="s">
        <v>104</v>
      </c>
      <c r="M6" s="92" t="s">
        <v>105</v>
      </c>
    </row>
    <row r="7" spans="2:15" s="36" customFormat="1" ht="20.100000000000001" customHeight="1" thickBot="1" x14ac:dyDescent="0.2">
      <c r="B7" s="93" t="s">
        <v>106</v>
      </c>
      <c r="C7" s="94"/>
      <c r="D7" s="94"/>
      <c r="E7" s="33">
        <f t="shared" ref="E7:K7" si="0">E8+E40+E62</f>
        <v>6310405000</v>
      </c>
      <c r="F7" s="33">
        <f t="shared" si="0"/>
        <v>8091360393</v>
      </c>
      <c r="G7" s="33">
        <f t="shared" si="0"/>
        <v>3923301184</v>
      </c>
      <c r="H7" s="33">
        <f t="shared" si="0"/>
        <v>2872120</v>
      </c>
      <c r="I7" s="33">
        <f t="shared" si="0"/>
        <v>4165187089</v>
      </c>
      <c r="J7" s="33">
        <f t="shared" si="0"/>
        <v>4123767089</v>
      </c>
      <c r="K7" s="33">
        <f t="shared" si="0"/>
        <v>41420000</v>
      </c>
      <c r="L7" s="34">
        <f>IFERROR(G7/E7,0)*100</f>
        <v>62.17193958232474</v>
      </c>
      <c r="M7" s="35">
        <f>IFERROR(G7/F7,0)*100</f>
        <v>48.487534770965432</v>
      </c>
      <c r="O7" s="95" t="s">
        <v>107</v>
      </c>
    </row>
    <row r="8" spans="2:15" s="36" customFormat="1" ht="20.100000000000001" customHeight="1" x14ac:dyDescent="0.15">
      <c r="B8" s="37" t="s">
        <v>108</v>
      </c>
      <c r="C8" s="38"/>
      <c r="D8" s="38"/>
      <c r="E8" s="39">
        <f t="shared" ref="E8:K8" si="1">E9+E12+E22+E28+E34+E36</f>
        <v>3421405000</v>
      </c>
      <c r="F8" s="39">
        <f t="shared" si="1"/>
        <v>1824573904</v>
      </c>
      <c r="G8" s="39">
        <f t="shared" si="1"/>
        <v>1990487844</v>
      </c>
      <c r="H8" s="39">
        <f t="shared" si="1"/>
        <v>0</v>
      </c>
      <c r="I8" s="39">
        <f t="shared" si="1"/>
        <v>-165913940</v>
      </c>
      <c r="J8" s="39">
        <f t="shared" si="1"/>
        <v>-165913940</v>
      </c>
      <c r="K8" s="39">
        <f t="shared" si="1"/>
        <v>0</v>
      </c>
      <c r="L8" s="96">
        <f t="shared" ref="L8:L77" si="2">IFERROR(G8/E8,0)*100</f>
        <v>58.177498542265525</v>
      </c>
      <c r="M8" s="97">
        <f t="shared" ref="M8:M77" si="3">IFERROR(G8/F8,0)*100</f>
        <v>109.09329787279474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109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110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111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112</v>
      </c>
      <c r="C12" s="42"/>
      <c r="D12" s="42"/>
      <c r="E12" s="43">
        <f>SUM(E13:E21)</f>
        <v>2501368000</v>
      </c>
      <c r="F12" s="43">
        <f t="shared" ref="F12:K12" si="7">SUM(F13:F21)</f>
        <v>1245264129</v>
      </c>
      <c r="G12" s="43">
        <f t="shared" si="7"/>
        <v>1414368189</v>
      </c>
      <c r="H12" s="43">
        <f t="shared" si="7"/>
        <v>0</v>
      </c>
      <c r="I12" s="43">
        <f t="shared" si="7"/>
        <v>-169104060</v>
      </c>
      <c r="J12" s="43">
        <f t="shared" si="7"/>
        <v>-169104060</v>
      </c>
      <c r="K12" s="43">
        <f t="shared" si="7"/>
        <v>0</v>
      </c>
      <c r="L12" s="53">
        <f t="shared" si="2"/>
        <v>56.543786799863113</v>
      </c>
      <c r="M12" s="54">
        <f t="shared" si="3"/>
        <v>113.57977444799585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2500000000</v>
      </c>
      <c r="F20" s="100">
        <v>1244423147</v>
      </c>
      <c r="G20" s="100">
        <v>1413527207</v>
      </c>
      <c r="H20" s="100">
        <v>0</v>
      </c>
      <c r="I20" s="48">
        <f t="shared" si="8"/>
        <v>-169104060</v>
      </c>
      <c r="J20" s="48">
        <f t="shared" si="9"/>
        <v>-169104060</v>
      </c>
      <c r="K20" s="48"/>
      <c r="L20" s="55">
        <f>IFERROR(G20/E20,0)*100</f>
        <v>56.541088279999997</v>
      </c>
      <c r="M20" s="56">
        <f>IFERROR(G20/F20,0)*100</f>
        <v>113.58895166870437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1368000</v>
      </c>
      <c r="F21" s="100">
        <v>840982</v>
      </c>
      <c r="G21" s="100">
        <v>840982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61.475292397660816</v>
      </c>
      <c r="M21" s="56">
        <f t="shared" si="3"/>
        <v>100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113</v>
      </c>
      <c r="C22" s="42"/>
      <c r="D22" s="42"/>
      <c r="E22" s="43">
        <f>SUM(E23:E27)</f>
        <v>0</v>
      </c>
      <c r="F22" s="43">
        <f t="shared" ref="F22:K22" si="10">SUM(F23:F27)</f>
        <v>13309000</v>
      </c>
      <c r="G22" s="43">
        <f t="shared" si="10"/>
        <v>13309000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0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0</v>
      </c>
      <c r="F27" s="100">
        <v>13309000</v>
      </c>
      <c r="G27" s="100">
        <v>13309000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0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114</v>
      </c>
      <c r="C28" s="42"/>
      <c r="D28" s="42"/>
      <c r="E28" s="43">
        <f>SUM(E29:E33)</f>
        <v>422000000</v>
      </c>
      <c r="F28" s="43">
        <f t="shared" ref="F28:K28" si="11">SUM(F29:F33)</f>
        <v>25336670</v>
      </c>
      <c r="G28" s="43">
        <f t="shared" si="11"/>
        <v>25336670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6.0039502369668245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>
        <v>0</v>
      </c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422000000</v>
      </c>
      <c r="F33" s="100">
        <v>25336670</v>
      </c>
      <c r="G33" s="100">
        <v>25336670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6.0039502369668245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115</v>
      </c>
      <c r="C34" s="42"/>
      <c r="D34" s="42"/>
      <c r="E34" s="104">
        <f>SUM(E35)</f>
        <v>205000000</v>
      </c>
      <c r="F34" s="43">
        <f t="shared" ref="F34:J34" si="12">F35</f>
        <v>229353000</v>
      </c>
      <c r="G34" s="43">
        <f t="shared" si="12"/>
        <v>229353000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111.87951219512196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205000000</v>
      </c>
      <c r="F35" s="100">
        <v>229353000</v>
      </c>
      <c r="G35" s="100">
        <v>229353000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111.87951219512196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116</v>
      </c>
      <c r="C36" s="42"/>
      <c r="D36" s="42"/>
      <c r="E36" s="43">
        <f>SUM(E37:E39)</f>
        <v>293037000</v>
      </c>
      <c r="F36" s="43">
        <f t="shared" ref="F36:J36" si="13">SUM(F37:F39)</f>
        <v>311311105</v>
      </c>
      <c r="G36" s="43">
        <f t="shared" si="13"/>
        <v>308120985</v>
      </c>
      <c r="H36" s="43">
        <f t="shared" si="13"/>
        <v>0</v>
      </c>
      <c r="I36" s="43">
        <f t="shared" si="13"/>
        <v>3190120</v>
      </c>
      <c r="J36" s="43">
        <f t="shared" si="13"/>
        <v>3190120</v>
      </c>
      <c r="K36" s="43">
        <f>SUM(K37:K39)</f>
        <v>0</v>
      </c>
      <c r="L36" s="53">
        <f t="shared" si="2"/>
        <v>105.14746772591856</v>
      </c>
      <c r="M36" s="54">
        <f t="shared" si="3"/>
        <v>98.97526302506941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268037000</v>
      </c>
      <c r="F37" s="100">
        <v>237158485</v>
      </c>
      <c r="G37" s="100">
        <v>233968365</v>
      </c>
      <c r="H37" s="100">
        <v>0</v>
      </c>
      <c r="I37" s="48">
        <f>F37-G37-H37</f>
        <v>3190120</v>
      </c>
      <c r="J37" s="48">
        <f>I37-K37</f>
        <v>3190120</v>
      </c>
      <c r="K37" s="48"/>
      <c r="L37" s="55">
        <f>IFERROR(G37/#REF!,0)*100</f>
        <v>0</v>
      </c>
      <c r="M37" s="56">
        <f t="shared" si="3"/>
        <v>98.654857320411708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v>25000000</v>
      </c>
      <c r="F39" s="100">
        <v>74152620</v>
      </c>
      <c r="G39" s="100">
        <v>74152620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296.61048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117</v>
      </c>
      <c r="C40" s="59"/>
      <c r="D40" s="59"/>
      <c r="E40" s="60">
        <f t="shared" ref="E40:J40" si="14">E41+E46+E48+E52+E60</f>
        <v>789000000</v>
      </c>
      <c r="F40" s="60">
        <f t="shared" si="14"/>
        <v>4465373929</v>
      </c>
      <c r="G40" s="60">
        <f t="shared" si="14"/>
        <v>434794540</v>
      </c>
      <c r="H40" s="60">
        <f t="shared" si="14"/>
        <v>2872120</v>
      </c>
      <c r="I40" s="60">
        <f t="shared" si="14"/>
        <v>4027707269</v>
      </c>
      <c r="J40" s="60">
        <f t="shared" si="14"/>
        <v>4027707269</v>
      </c>
      <c r="K40" s="60">
        <f>K41+K46+K48+K52+K60</f>
        <v>0</v>
      </c>
      <c r="L40" s="61">
        <f t="shared" si="2"/>
        <v>55.107039290240813</v>
      </c>
      <c r="M40" s="62">
        <f t="shared" si="3"/>
        <v>9.7370241980467309</v>
      </c>
      <c r="O40" s="98">
        <f t="shared" si="6"/>
        <v>0</v>
      </c>
    </row>
    <row r="41" spans="2:15" s="22" customFormat="1" ht="20.100000000000001" customHeight="1" x14ac:dyDescent="0.15">
      <c r="B41" s="41" t="s">
        <v>118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>
        <v>0</v>
      </c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119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120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121</v>
      </c>
      <c r="C52" s="42"/>
      <c r="D52" s="42"/>
      <c r="E52" s="43">
        <f t="shared" ref="E52:J52" si="17">SUM(E53:E59)</f>
        <v>59000000</v>
      </c>
      <c r="F52" s="43">
        <f t="shared" si="17"/>
        <v>182098780</v>
      </c>
      <c r="G52" s="43">
        <f t="shared" si="17"/>
        <v>157152680</v>
      </c>
      <c r="H52" s="43">
        <f t="shared" si="17"/>
        <v>0</v>
      </c>
      <c r="I52" s="43">
        <f t="shared" si="17"/>
        <v>24946100</v>
      </c>
      <c r="J52" s="43">
        <f t="shared" si="17"/>
        <v>24946100</v>
      </c>
      <c r="K52" s="43">
        <f>SUM(K53:K59)</f>
        <v>0</v>
      </c>
      <c r="L52" s="53">
        <f t="shared" si="2"/>
        <v>266.3604745762712</v>
      </c>
      <c r="M52" s="54">
        <f t="shared" si="3"/>
        <v>86.30078685864892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9157200</v>
      </c>
      <c r="G55" s="100">
        <v>11314200</v>
      </c>
      <c r="H55" s="100">
        <v>0</v>
      </c>
      <c r="I55" s="48">
        <f>F55-G55-H55</f>
        <v>-2157000</v>
      </c>
      <c r="J55" s="48">
        <f t="shared" si="19"/>
        <v>-2157000</v>
      </c>
      <c r="K55" s="48"/>
      <c r="L55" s="55">
        <f>IFERROR(G55/E55,0)*100</f>
        <v>0</v>
      </c>
      <c r="M55" s="56">
        <f>IFERROR(G55/F55,0)*100</f>
        <v>123.55523522474118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172941580</v>
      </c>
      <c r="G59" s="100">
        <v>145838480</v>
      </c>
      <c r="H59" s="100">
        <v>0</v>
      </c>
      <c r="I59" s="48">
        <f t="shared" si="18"/>
        <v>27103100</v>
      </c>
      <c r="J59" s="48">
        <f t="shared" si="19"/>
        <v>27103100</v>
      </c>
      <c r="K59" s="48"/>
      <c r="L59" s="55">
        <f t="shared" si="2"/>
        <v>247.18386440677963</v>
      </c>
      <c r="M59" s="56">
        <f t="shared" si="3"/>
        <v>84.328176023371597</v>
      </c>
      <c r="O59" s="98" t="str">
        <f t="shared" si="6"/>
        <v>224-07 그외수입</v>
      </c>
    </row>
    <row r="60" spans="2:15" s="22" customFormat="1" ht="20.100000000000001" customHeight="1" x14ac:dyDescent="0.15">
      <c r="B60" s="41" t="s">
        <v>122</v>
      </c>
      <c r="C60" s="42"/>
      <c r="D60" s="42"/>
      <c r="E60" s="63">
        <f t="shared" ref="E60:J60" si="20">E61</f>
        <v>730000000</v>
      </c>
      <c r="F60" s="63">
        <f t="shared" si="20"/>
        <v>4283275149</v>
      </c>
      <c r="G60" s="63">
        <f t="shared" si="20"/>
        <v>277641860</v>
      </c>
      <c r="H60" s="63">
        <f t="shared" si="20"/>
        <v>2872120</v>
      </c>
      <c r="I60" s="63">
        <f t="shared" si="20"/>
        <v>4002761169</v>
      </c>
      <c r="J60" s="63">
        <f t="shared" si="20"/>
        <v>4002761169</v>
      </c>
      <c r="K60" s="63">
        <f>K61</f>
        <v>0</v>
      </c>
      <c r="L60" s="53">
        <f t="shared" si="2"/>
        <v>38.033131506849315</v>
      </c>
      <c r="M60" s="54">
        <f t="shared" si="3"/>
        <v>6.4819991791753084</v>
      </c>
      <c r="O60" s="98">
        <f t="shared" si="6"/>
        <v>0</v>
      </c>
    </row>
    <row r="61" spans="2:15" s="22" customFormat="1" ht="20.100000000000001" customHeight="1" x14ac:dyDescent="0.15">
      <c r="B61" s="64"/>
      <c r="C61" s="46" t="s">
        <v>75</v>
      </c>
      <c r="D61" s="46"/>
      <c r="E61" s="99">
        <v>730000000</v>
      </c>
      <c r="F61" s="100">
        <v>4283275149</v>
      </c>
      <c r="G61" s="100">
        <v>277641860</v>
      </c>
      <c r="H61" s="100">
        <v>2872120</v>
      </c>
      <c r="I61" s="48">
        <f>F61-G61-H61</f>
        <v>4002761169</v>
      </c>
      <c r="J61" s="48">
        <f>I61-K61</f>
        <v>4002761169</v>
      </c>
      <c r="K61" s="48"/>
      <c r="L61" s="55">
        <f>IFERROR(G61/E61,0)*100</f>
        <v>38.033131506849315</v>
      </c>
      <c r="M61" s="56">
        <f>IFERROR(G61/F61,0)*100</f>
        <v>6.4819991791753084</v>
      </c>
      <c r="O61" s="98" t="str">
        <f t="shared" si="6"/>
        <v>225-01 지난년도수입</v>
      </c>
    </row>
    <row r="62" spans="2:15" s="57" customFormat="1" ht="20.100000000000001" customHeight="1" x14ac:dyDescent="0.15">
      <c r="B62" s="58" t="s">
        <v>123</v>
      </c>
      <c r="C62" s="59"/>
      <c r="D62" s="59"/>
      <c r="E62" s="60">
        <f t="shared" ref="E62:J62" si="21">E63+E65+E67+E69+E72+E74+E76</f>
        <v>2100000000</v>
      </c>
      <c r="F62" s="60">
        <f t="shared" si="21"/>
        <v>1801412560</v>
      </c>
      <c r="G62" s="60">
        <f t="shared" si="21"/>
        <v>1498018800</v>
      </c>
      <c r="H62" s="60">
        <f t="shared" si="21"/>
        <v>0</v>
      </c>
      <c r="I62" s="60">
        <f t="shared" si="21"/>
        <v>303393760</v>
      </c>
      <c r="J62" s="60">
        <f t="shared" si="21"/>
        <v>261973760</v>
      </c>
      <c r="K62" s="60">
        <f>K63+K65+K67+K69+K72+K74+K76</f>
        <v>41420000</v>
      </c>
      <c r="L62" s="61">
        <f t="shared" si="2"/>
        <v>71.334228571428568</v>
      </c>
      <c r="M62" s="62">
        <f t="shared" si="3"/>
        <v>83.158007957932739</v>
      </c>
      <c r="O62" s="98">
        <f t="shared" si="6"/>
        <v>0</v>
      </c>
    </row>
    <row r="63" spans="2:15" s="22" customFormat="1" ht="20.100000000000001" customHeight="1" x14ac:dyDescent="0.15">
      <c r="B63" s="41" t="s">
        <v>124</v>
      </c>
      <c r="C63" s="42"/>
      <c r="D63" s="42"/>
      <c r="E63" s="63">
        <f t="shared" ref="E63:J63" si="22">SUM(E64)</f>
        <v>0</v>
      </c>
      <c r="F63" s="63">
        <f t="shared" si="22"/>
        <v>0</v>
      </c>
      <c r="G63" s="63">
        <f t="shared" si="22"/>
        <v>0</v>
      </c>
      <c r="H63" s="63">
        <f t="shared" si="22"/>
        <v>0</v>
      </c>
      <c r="I63" s="63">
        <f t="shared" si="22"/>
        <v>0</v>
      </c>
      <c r="J63" s="63">
        <f t="shared" si="22"/>
        <v>0</v>
      </c>
      <c r="K63" s="63">
        <f>SUM(K64)</f>
        <v>0</v>
      </c>
      <c r="L63" s="53">
        <f t="shared" si="2"/>
        <v>0</v>
      </c>
      <c r="M63" s="54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125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 t="shared" si="2"/>
        <v>0</v>
      </c>
      <c r="M64" s="56">
        <f t="shared" si="3"/>
        <v>0</v>
      </c>
      <c r="O64" s="98" t="str">
        <f t="shared" si="6"/>
        <v>231-01 과징금</v>
      </c>
    </row>
    <row r="65" spans="2:15" s="22" customFormat="1" ht="20.100000000000001" customHeight="1" x14ac:dyDescent="0.15">
      <c r="B65" s="41" t="s">
        <v>126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127</v>
      </c>
      <c r="D66" s="46"/>
      <c r="E66" s="106">
        <v>0</v>
      </c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>IFERROR(G66/E66,0)*100</f>
        <v>0</v>
      </c>
      <c r="M66" s="56">
        <f>IFERROR(G66/F66,0)*100</f>
        <v>0</v>
      </c>
      <c r="O66" s="98" t="str">
        <f t="shared" si="6"/>
        <v>232-01 이행강제금</v>
      </c>
    </row>
    <row r="67" spans="2:15" s="22" customFormat="1" ht="20.100000000000001" customHeight="1" x14ac:dyDescent="0.15">
      <c r="B67" s="41" t="s">
        <v>128</v>
      </c>
      <c r="C67" s="42"/>
      <c r="D67" s="42"/>
      <c r="E67" s="65">
        <f t="shared" ref="E67:J67" si="24">E68</f>
        <v>0</v>
      </c>
      <c r="F67" s="65">
        <f t="shared" si="24"/>
        <v>13292200</v>
      </c>
      <c r="G67" s="65">
        <f t="shared" si="24"/>
        <v>13292200</v>
      </c>
      <c r="H67" s="65">
        <f t="shared" si="24"/>
        <v>0</v>
      </c>
      <c r="I67" s="65">
        <f t="shared" si="24"/>
        <v>0</v>
      </c>
      <c r="J67" s="65">
        <f t="shared" si="24"/>
        <v>0</v>
      </c>
      <c r="K67" s="65">
        <f>K68</f>
        <v>0</v>
      </c>
      <c r="L67" s="66">
        <f t="shared" si="2"/>
        <v>0</v>
      </c>
      <c r="M67" s="67">
        <f t="shared" si="3"/>
        <v>100</v>
      </c>
      <c r="O67" s="98">
        <f t="shared" si="6"/>
        <v>0</v>
      </c>
    </row>
    <row r="68" spans="2:15" s="22" customFormat="1" ht="20.100000000000001" customHeight="1" x14ac:dyDescent="0.15">
      <c r="B68" s="64"/>
      <c r="C68" s="46" t="s">
        <v>129</v>
      </c>
      <c r="D68" s="46"/>
      <c r="E68" s="106">
        <v>0</v>
      </c>
      <c r="F68" s="100">
        <v>13292200</v>
      </c>
      <c r="G68" s="100">
        <v>13292200</v>
      </c>
      <c r="H68" s="100">
        <v>0</v>
      </c>
      <c r="I68" s="48">
        <f>F68-G68-H68</f>
        <v>0</v>
      </c>
      <c r="J68" s="48">
        <f>I68-K68</f>
        <v>0</v>
      </c>
      <c r="K68" s="48"/>
      <c r="L68" s="55">
        <f t="shared" si="2"/>
        <v>0</v>
      </c>
      <c r="M68" s="56">
        <f t="shared" si="3"/>
        <v>100</v>
      </c>
      <c r="O68" s="98" t="str">
        <f t="shared" si="6"/>
        <v>233-01 변상금</v>
      </c>
    </row>
    <row r="69" spans="2:15" s="22" customFormat="1" ht="20.100000000000001" customHeight="1" x14ac:dyDescent="0.15">
      <c r="B69" s="41" t="s">
        <v>130</v>
      </c>
      <c r="C69" s="42"/>
      <c r="D69" s="42"/>
      <c r="E69" s="68">
        <f t="shared" ref="E69:J69" si="25">SUM(E70:E71)</f>
        <v>2100000000</v>
      </c>
      <c r="F69" s="68">
        <f t="shared" si="25"/>
        <v>993312500</v>
      </c>
      <c r="G69" s="68">
        <f t="shared" si="25"/>
        <v>689918740</v>
      </c>
      <c r="H69" s="68">
        <f t="shared" si="25"/>
        <v>0</v>
      </c>
      <c r="I69" s="68">
        <f t="shared" si="25"/>
        <v>303393760</v>
      </c>
      <c r="J69" s="68">
        <f t="shared" si="25"/>
        <v>261973760</v>
      </c>
      <c r="K69" s="68">
        <f>SUM(K70:K71)</f>
        <v>41420000</v>
      </c>
      <c r="L69" s="66">
        <f t="shared" si="2"/>
        <v>32.853273333333334</v>
      </c>
      <c r="M69" s="67">
        <f t="shared" si="3"/>
        <v>69.456363430441073</v>
      </c>
      <c r="O69" s="98">
        <f t="shared" si="6"/>
        <v>0</v>
      </c>
    </row>
    <row r="70" spans="2:15" s="22" customFormat="1" ht="20.100000000000001" customHeight="1" x14ac:dyDescent="0.15">
      <c r="B70" s="45"/>
      <c r="C70" s="46" t="s">
        <v>84</v>
      </c>
      <c r="D70" s="46"/>
      <c r="E70" s="107">
        <v>2100000000</v>
      </c>
      <c r="F70" s="100">
        <v>993312500</v>
      </c>
      <c r="G70" s="100">
        <v>689918740</v>
      </c>
      <c r="H70" s="100">
        <v>0</v>
      </c>
      <c r="I70" s="48">
        <f>F70-G70-H70</f>
        <v>303393760</v>
      </c>
      <c r="J70" s="48">
        <f>I70-K70</f>
        <v>261973760</v>
      </c>
      <c r="K70" s="48">
        <v>41420000</v>
      </c>
      <c r="L70" s="69">
        <f t="shared" si="2"/>
        <v>32.853273333333334</v>
      </c>
      <c r="M70" s="70">
        <f t="shared" si="3"/>
        <v>69.456363430441073</v>
      </c>
      <c r="O70" s="98" t="str">
        <f t="shared" si="6"/>
        <v>234-01 차량관련과태료</v>
      </c>
    </row>
    <row r="71" spans="2:15" s="22" customFormat="1" ht="20.100000000000001" customHeight="1" x14ac:dyDescent="0.15">
      <c r="B71" s="50"/>
      <c r="C71" s="46" t="s">
        <v>85</v>
      </c>
      <c r="D71" s="46"/>
      <c r="E71" s="107">
        <v>0</v>
      </c>
      <c r="F71" s="100">
        <v>0</v>
      </c>
      <c r="G71" s="100">
        <v>0</v>
      </c>
      <c r="H71" s="100">
        <v>0</v>
      </c>
      <c r="I71" s="48">
        <f>F71-G71-H71</f>
        <v>0</v>
      </c>
      <c r="J71" s="48">
        <f>I71-K71</f>
        <v>0</v>
      </c>
      <c r="K71" s="48"/>
      <c r="L71" s="69">
        <f t="shared" si="2"/>
        <v>0</v>
      </c>
      <c r="M71" s="70">
        <f t="shared" si="3"/>
        <v>0</v>
      </c>
      <c r="O71" s="98" t="str">
        <f t="shared" si="6"/>
        <v>234-02 기타과태료</v>
      </c>
    </row>
    <row r="72" spans="2:15" s="22" customFormat="1" ht="20.100000000000001" customHeight="1" x14ac:dyDescent="0.15">
      <c r="B72" s="41" t="s">
        <v>131</v>
      </c>
      <c r="C72" s="42"/>
      <c r="D72" s="42"/>
      <c r="E72" s="65">
        <f t="shared" ref="E72:J72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>K73</f>
        <v>0</v>
      </c>
      <c r="L72" s="66">
        <f t="shared" si="2"/>
        <v>0</v>
      </c>
      <c r="M72" s="67">
        <f t="shared" si="3"/>
        <v>0</v>
      </c>
      <c r="O72" s="98">
        <f t="shared" si="6"/>
        <v>0</v>
      </c>
    </row>
    <row r="73" spans="2:15" s="22" customFormat="1" ht="20.100000000000001" customHeight="1" x14ac:dyDescent="0.15">
      <c r="B73" s="64"/>
      <c r="C73" s="46" t="s">
        <v>87</v>
      </c>
      <c r="D73" s="46"/>
      <c r="E73" s="106">
        <v>0</v>
      </c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/>
      <c r="L73" s="55">
        <f>IFERROR(G73/E73,0)*100</f>
        <v>0</v>
      </c>
      <c r="M73" s="56">
        <f>IFERROR(G73/F73,0)*100</f>
        <v>0</v>
      </c>
      <c r="O73" s="98" t="str">
        <f t="shared" si="6"/>
        <v>235-01 부정이익환수금</v>
      </c>
    </row>
    <row r="74" spans="2:15" s="22" customFormat="1" ht="20.100000000000001" customHeight="1" x14ac:dyDescent="0.15">
      <c r="B74" s="71" t="s">
        <v>132</v>
      </c>
      <c r="C74" s="72"/>
      <c r="D74" s="72"/>
      <c r="E74" s="65">
        <f t="shared" ref="E74:K76" si="27">E75</f>
        <v>0</v>
      </c>
      <c r="F74" s="65">
        <f t="shared" si="27"/>
        <v>794807860</v>
      </c>
      <c r="G74" s="65">
        <f t="shared" si="27"/>
        <v>794807860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7"/>
        <v>0</v>
      </c>
      <c r="L74" s="66">
        <f>IFERROR(G74/E74,0)*100</f>
        <v>0</v>
      </c>
      <c r="M74" s="67">
        <f>IFERROR(G74/F74,0)*100</f>
        <v>100</v>
      </c>
      <c r="O74" s="98">
        <f t="shared" si="6"/>
        <v>0</v>
      </c>
    </row>
    <row r="75" spans="2:15" s="22" customFormat="1" ht="20.100000000000001" customHeight="1" x14ac:dyDescent="0.15">
      <c r="B75" s="45"/>
      <c r="C75" s="73" t="s">
        <v>89</v>
      </c>
      <c r="D75" s="73"/>
      <c r="E75" s="108">
        <v>0</v>
      </c>
      <c r="F75" s="100">
        <v>794807860</v>
      </c>
      <c r="G75" s="100">
        <v>794807860</v>
      </c>
      <c r="H75" s="100">
        <v>0</v>
      </c>
      <c r="I75" s="48">
        <f>F75-G75-H75</f>
        <v>0</v>
      </c>
      <c r="J75" s="48">
        <f>I75-K75</f>
        <v>0</v>
      </c>
      <c r="K75" s="48">
        <v>0</v>
      </c>
      <c r="L75" s="74">
        <f>IFERROR(G75/E75,0)*100</f>
        <v>0</v>
      </c>
      <c r="M75" s="75">
        <f>IFERROR(G75/F75,0)*100</f>
        <v>100</v>
      </c>
      <c r="O75" s="98" t="str">
        <f t="shared" ref="O75:O92" si="28">C75</f>
        <v>236-01 부담금</v>
      </c>
    </row>
    <row r="76" spans="2:15" s="22" customFormat="1" ht="20.100000000000001" customHeight="1" x14ac:dyDescent="0.15">
      <c r="B76" s="71" t="s">
        <v>133</v>
      </c>
      <c r="C76" s="72"/>
      <c r="D76" s="72"/>
      <c r="E76" s="65">
        <f t="shared" ref="E76:J76" si="29">E77</f>
        <v>0</v>
      </c>
      <c r="F76" s="65">
        <f t="shared" si="29"/>
        <v>0</v>
      </c>
      <c r="G76" s="65">
        <f t="shared" si="29"/>
        <v>0</v>
      </c>
      <c r="H76" s="65">
        <f t="shared" si="29"/>
        <v>0</v>
      </c>
      <c r="I76" s="65">
        <f t="shared" si="29"/>
        <v>0</v>
      </c>
      <c r="J76" s="65">
        <f t="shared" si="29"/>
        <v>0</v>
      </c>
      <c r="K76" s="65">
        <f t="shared" si="27"/>
        <v>0</v>
      </c>
      <c r="L76" s="66">
        <f t="shared" si="2"/>
        <v>0</v>
      </c>
      <c r="M76" s="67">
        <f t="shared" si="3"/>
        <v>0</v>
      </c>
      <c r="O76" s="98">
        <f t="shared" si="28"/>
        <v>0</v>
      </c>
    </row>
    <row r="77" spans="2:15" s="22" customFormat="1" ht="20.100000000000001" customHeight="1" thickBot="1" x14ac:dyDescent="0.2">
      <c r="B77" s="77"/>
      <c r="C77" s="78" t="s">
        <v>134</v>
      </c>
      <c r="D77" s="78"/>
      <c r="E77" s="109">
        <v>0</v>
      </c>
      <c r="F77" s="109">
        <v>0</v>
      </c>
      <c r="G77" s="109">
        <v>0</v>
      </c>
      <c r="H77" s="109">
        <v>0</v>
      </c>
      <c r="I77" s="80">
        <f>F77-G77-H77</f>
        <v>0</v>
      </c>
      <c r="J77" s="80">
        <f>I77-K77</f>
        <v>0</v>
      </c>
      <c r="K77" s="80"/>
      <c r="L77" s="81">
        <f t="shared" si="2"/>
        <v>0</v>
      </c>
      <c r="M77" s="82">
        <f t="shared" si="3"/>
        <v>0</v>
      </c>
      <c r="O77" s="98" t="str">
        <f t="shared" si="28"/>
        <v>237-01 범칙금</v>
      </c>
    </row>
    <row r="78" spans="2:15" x14ac:dyDescent="0.15">
      <c r="O78" s="98">
        <f t="shared" si="28"/>
        <v>0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2024-07-17T02:39:31Z</dcterms:created>
  <dcterms:modified xsi:type="dcterms:W3CDTF">2024-07-17T02:39:31Z</dcterms:modified>
</cp:coreProperties>
</file>