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865"/>
  </x:bookViews>
  <x:sheets>
    <x:sheet name="Sheet1" sheetId="1" r:id="rId4"/>
  </x:sheets>
  <x:definedNames>
    <x:definedName name="_xlnm._FilterDatabase" localSheetId="0" hidden="1">Sheet1!$A$20:$J$71</x:definedName>
    <x:definedName name="_xlnm.Print_Area" localSheetId="0">Sheet1!$A$1:$G$73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NAMGU</x:author>
    <x:author>user</x:author>
  </x:authors>
  <x:commentList>
    <x:comment ref="C6:C6" authorId="0">
      <x:text>
        <x:r>
          <x:rPr>
            <x:rFont val="굴림"/>
            <x:sz val="9"/>
            <x:color rgb="ff000000"/>
            <x:b val="1"/>
          </x:rPr>
          <x:t xml:space="preserve">학익근린공원으로명칭변경
인고제2009-65호
(2009.3.2)
</x:t>
        </x:r>
      </x:text>
    </x:comment>
    <x:comment ref="E8:E8" authorId="0">
      <x:text>
        <x:r>
          <x:rPr>
            <x:rFont val="돋움"/>
            <x:sz val="9"/>
            <x:color rgb="ff000000"/>
            <x:b val="1"/>
          </x:rPr>
          <x:t>미조성면적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 xml:space="preserve">제외
</x:t>
        </x:r>
      </x:text>
    </x:comment>
    <x:comment ref="E61:E61" authorId="0">
      <x:text>
        <x:r>
          <x:rPr>
            <x:rFont val="돋움"/>
            <x:sz val="9"/>
            <x:color rgb="ff000000"/>
            <x:b val="1"/>
          </x:rPr>
          <x:t>미조성면적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 xml:space="preserve">제외
</x:t>
        </x:r>
      </x:text>
    </x:comment>
    <x:comment ref="G21:G21" authorId="1">
      <x:text>
        <x:r>
          <x:rPr>
            <x:rFont val="Tahoma"/>
            <x:sz val="9"/>
            <x:color rgb="ff000000"/>
            <x:b val="1"/>
          </x:rPr>
          <x:t xml:space="preserve">user:
</x:t>
        </x:r>
        <x:r>
          <x:rPr>
            <x:rFont val="돋움"/>
            <x:sz val="9"/>
            <x:color rgb="ff000000"/>
            <x:b val="1"/>
          </x:rPr>
          <x:t>문서등록대장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시설면적입력된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공원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외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나머지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공원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추정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시설면적</x:t>
        </x:r>
        <x:r>
          <x:rPr>
            <x:rFont val="Tahoma"/>
            <x:sz val="9"/>
            <x:color rgb="ff000000"/>
            <x:b val="1"/>
          </x:rPr>
          <x:t xml:space="preserve"> 55%</x:t>
        </x:r>
        <x:r>
          <x:rPr>
            <x:rFont val="돋움"/>
            <x:sz val="9"/>
            <x:color rgb="ff000000"/>
            <x:b val="1"/>
          </x:rPr>
          <x:t>로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 xml:space="preserve">잡음
</x:t>
        </x:r>
      </x:text>
    </x:comment>
    <x:comment ref="G19:G19" authorId="1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40%</x:t>
        </x:r>
        <x:r>
          <x:rPr>
            <x:rFont val="돋움"/>
            <x:sz val="9"/>
            <x:color rgb="ff000000"/>
          </x:rPr>
          <x:t>로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 xml:space="preserve">잡음
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<x:sst xmlns:r="http://schemas.openxmlformats.org/officeDocument/2006/relationships" xmlns:c="http://schemas.openxmlformats.org/drawingml/2006/chart" xmlns:x="http://schemas.openxmlformats.org/spreadsheetml/2006/main" count="236" uniqueCount="191">
  <x:si>
    <x:t>물이용놀이기구(조합놀이대형, 단품), 조합놀이대, 공중놀이기구 등</x:t>
  </x:si>
  <x:si>
    <x:t>학익동721-6</x:t>
  </x:si>
  <x:si>
    <x:t>학익동709-2</x:t>
  </x:si>
  <x:si>
    <x:t>학익동704-3</x:t>
  </x:si>
  <x:si>
    <x:t>학익동721-5</x:t>
  </x:si>
  <x:si>
    <x:t>학익동732-5</x:t>
  </x:si>
  <x:si>
    <x:t>학익동693-3</x:t>
  </x:si>
  <x:si>
    <x:t>학익동686-11</x:t>
  </x:si>
  <x:si>
    <x:t>주안동 1668</x:t>
  </x:si>
  <x:si>
    <x:t>용현도시농업공원</x:t>
  </x:si>
  <x:si>
    <x:t>주안동 1666</x:t>
  </x:si>
  <x:si>
    <x:t>학익동744-12</x:t>
  </x:si>
  <x:si>
    <x:t>용현동 627-509</x:t>
  </x:si>
  <x:si>
    <x:t>학익동677-3</x:t>
  </x:si>
  <x:si>
    <x:t>주안동 1664</x:t>
  </x:si>
  <x:si>
    <x:t>주안동 1680</x:t>
  </x:si>
  <x:si>
    <x:t>주안동 1681</x:t>
  </x:si>
  <x:si>
    <x:t>어린이놀이터, 파고라, 운동시설 등</x:t>
  </x:si>
  <x:si>
    <x:t>어린이놀이시설, 파고라, 운동시설</x:t>
  </x:si>
  <x:si>
    <x:t>파고라, 농구장 코트, 축구장 등</x:t>
  </x:si>
  <x:si>
    <x:t>주안동 1579-10번지 일원</x:t>
  </x:si>
  <x:si>
    <x:t>어린이놀이터, 파고라, 휴양시설 등</x:t>
  </x:si>
  <x:si>
    <x:t>인공폭포, 현충탑, 자연학습원, 전망대, 배드민턴장, 화장실 등</x:t>
  </x:si>
  <x:si>
    <x:t>인공폭포, 배드민턴장, 야생화초화원, 운동시설, 화장실 등</x:t>
  </x:si>
  <x:si>
    <x:t>조합놀이대, 그네, 시소, 흔들그물, 어드벤쳐마운틴 등</x:t>
  </x:si>
  <x:si>
    <x:t>어린이놀이터, 배드민턴장, 파고라, 운동시설, 화장실 등</x:t>
  </x:si>
  <x:si>
    <x:t>어린이놀이터, 파고라, 운동시설 등(미조성2,032㎡)</x:t>
  </x:si>
  <x:si>
    <x:t>파고라, 조합놀이대, 그네, 놀이집, 흔들놀이대 등</x:t>
  </x:si>
  <x:si>
    <x:t>어린이놀이터, 운동시설, 음수대, 조형물(철도) 등</x:t>
  </x:si>
  <x:si>
    <x:t>바닥분수, 파고라, 어린이놀이터, 배드민턴장, 화장실 등</x:t>
  </x:si>
  <x:si>
    <x:t>도화동 1003-2</x:t>
  </x:si>
  <x:si>
    <x:t>도화동 699-14</x:t>
  </x:si>
  <x:si>
    <x:t>용현동 621-38</x:t>
  </x:si>
  <x:si>
    <x:t>숭의2동
숭의4동</x:t>
  </x:si>
  <x:si>
    <x:t>용현1,4동14</x:t>
  </x:si>
  <x:si>
    <x:t>주안동 1629</x:t>
  </x:si>
  <x:si>
    <x:t>주안동 26-44</x:t>
  </x:si>
  <x:si>
    <x:t>용현동 623-141</x:t>
  </x:si>
  <x:si>
    <x:t>주안3동
학익2동</x:t>
  </x:si>
  <x:si>
    <x:t>용현동 622-34</x:t>
  </x:si>
  <x:si>
    <x:t>주안동1418-93</x:t>
  </x:si>
  <x:si>
    <x:t>용현동 619-2</x:t>
  </x:si>
  <x:si>
    <x:t>학익2동52-7</x:t>
  </x:si>
  <x:si>
    <x:t>관교동516-2</x:t>
  </x:si>
  <x:si>
    <x:t>주안8동1501</x:t>
  </x:si>
  <x:si>
    <x:t>문학동 336-6</x:t>
  </x:si>
  <x:si>
    <x:t>문학동347-1</x:t>
  </x:si>
  <x:si>
    <x:t>문학동403-15</x:t>
  </x:si>
  <x:si>
    <x:t>학익동336-5일원</x:t>
  </x:si>
  <x:si>
    <x:t>파고라, 운동시설 등</x:t>
  </x:si>
  <x:si>
    <x:t>문학동351-1</x:t>
  </x:si>
  <x:si>
    <x:t>주안6동923-3</x:t>
  </x:si>
  <x:si>
    <x:t>문학동383-7</x:t>
  </x:si>
  <x:si>
    <x:t>문학동391-20</x:t>
  </x:si>
  <x:si>
    <x:t>숭의2동,숭의4동</x:t>
  </x:si>
  <x:si>
    <x:t>용현동 666번지</x:t>
  </x:si>
  <x:si>
    <x:t>용현동 664-5</x:t>
  </x:si>
  <x:si>
    <x:t>문학동344-1</x:t>
  </x:si>
  <x:si>
    <x:t>용현동 664-1</x:t>
  </x:si>
  <x:si>
    <x:t>주안6동1619</x:t>
  </x:si>
  <x:si>
    <x:t>도화동 994-1</x:t>
  </x:si>
  <x:si>
    <x:t>도화동 987-3</x:t>
  </x:si>
  <x:si>
    <x:t>도화동 986-3</x:t>
  </x:si>
  <x:si>
    <x:t>도화동 1007-3</x:t>
  </x:si>
  <x:si>
    <x:t>쑥골</x:t>
  </x:si>
  <x:si>
    <x:t>보람</x:t>
  </x:si>
  <x:si>
    <x:t>햇님</x:t>
  </x:si>
  <x:si>
    <x:t>공원명</x:t>
  </x:si>
  <x:si>
    <x:t>위치</x:t>
  </x:si>
  <x:si>
    <x:t>새싹</x:t>
  </x:si>
  <x:si>
    <x:t>신비</x:t>
  </x:si>
  <x:si>
    <x:t>낙섬</x:t>
  </x:si>
  <x:si>
    <x:t>석바위</x:t>
  </x:si>
  <x:si>
    <x:t>용정</x:t>
  </x:si>
  <x:si>
    <x:t>다솜</x:t>
  </x:si>
  <x:si>
    <x:t>염창</x:t>
  </x:si>
  <x:si>
    <x:t>다솔</x:t>
  </x:si>
  <x:si>
    <x:t>두리</x:t>
  </x:si>
  <x:si>
    <x:t>묵동</x:t>
  </x:si>
  <x:si>
    <x:t>미니</x:t>
  </x:si>
  <x:si>
    <x:t>제운</x:t>
  </x:si>
  <x:si>
    <x:t>도담</x:t>
  </x:si>
  <x:si>
    <x:t>주안</x:t>
  </x:si>
  <x:si>
    <x:t>사미</x:t>
  </x:si>
  <x:si>
    <x:t>선비</x:t>
  </x:si>
  <x:si>
    <x:t>도천</x:t>
  </x:si>
  <x:si>
    <x:t>산성</x:t>
  </x:si>
  <x:si>
    <x:t>승학</x:t>
  </x:si>
  <x:si>
    <x:t>삼호</x:t>
  </x:si>
  <x:si>
    <x:t>서화</x:t>
  </x:si>
  <x:si>
    <x:t>관선</x:t>
  </x:si>
  <x:si>
    <x:t>송림</x:t>
  </x:si>
  <x:si>
    <x:t>문학</x:t>
  </x:si>
  <x:si>
    <x:t>염전</x:t>
  </x:si>
  <x:si>
    <x:t>주인</x:t>
  </x:si>
  <x:si>
    <x:t>수봉</x:t>
  </x:si>
  <x:si>
    <x:t>용남</x:t>
  </x:si>
  <x:si>
    <x:t>궁현</x:t>
  </x:si>
  <x:si>
    <x:t>베말</x:t>
  </x:si>
  <x:si>
    <x:t>돌샘</x:t>
  </x:si>
  <x:si>
    <x:t>화동</x:t>
  </x:si>
  <x:si>
    <x:t>학골</x:t>
  </x:si>
  <x:si>
    <x:t>학산</x:t>
  </x:si>
  <x:si>
    <x:t>소성</x:t>
  </x:si>
  <x:si>
    <x:t>스승</x:t>
  </x:si>
  <x:si>
    <x:t>지석</x:t>
  </x:si>
  <x:si>
    <x:t>학익</x:t>
  </x:si>
  <x:si>
    <x:t>관교</x:t>
  </x:si>
  <x:si>
    <x:t>모리포</x:t>
  </x:si>
  <x:si>
    <x:t>나리</x:t>
  </x:si>
  <x:si>
    <x:t>노적</x:t>
  </x:si>
  <x:si>
    <x:t>한나루</x:t>
  </x:si>
  <x:si>
    <x:t>재넘이</x:t>
  </x:si>
  <x:si>
    <x:t>양토</x:t>
  </x:si>
  <x:si>
    <x:t>관청</x:t>
  </x:si>
  <x:si>
    <x:t>매소홀</x:t>
  </x:si>
  <x:si>
    <x:t>물방울</x:t>
  </x:si>
  <x:si>
    <x:t>석암</x:t>
  </x:si>
  <x:si>
    <x:t>승기</x:t>
  </x:si>
  <x:si>
    <x:t>문학동</x:t>
  </x:si>
  <x:si>
    <x:t>용마루</x:t>
  </x:si>
  <x:si>
    <x:t>미추</x:t>
  </x:si>
  <x:si>
    <x:t>관교동</x:t>
  </x:si>
  <x:si>
    <x:t>비랑이</x:t>
  </x:si>
  <x:si>
    <x:t>꽃구름</x:t>
  </x:si>
  <x:si>
    <x:t>푸르름</x:t>
  </x:si>
  <x:si>
    <x:t>연번</x:t>
  </x:si>
  <x:si>
    <x:t>한마음</x:t>
  </x:si>
  <x:si>
    <x:t>행정동</x:t>
  </x:si>
  <x:si>
    <x:t>파고라, 운동시설, 화장실 등(미조성542.3㎡)</x:t>
  </x:si>
  <x:si>
    <x:t>어린이놀이터, 파고라, 운동시설, 음수대 등</x:t>
  </x:si>
  <x:si>
    <x:t>배드민턴장, 어린이놀이터, 게이트볼장, 화장실 등</x:t>
  </x:si>
  <x:si>
    <x:t>어린이놀이터, 파고라, 운동시설, 화장실 등</x:t>
  </x:si>
  <x:si>
    <x:t>풋살구장, 어린이놀이터, 운동기구, 파고라 등</x:t>
  </x:si>
  <x:si>
    <x:t>어린이놀이터, 파고라, 운동시설 등, 물놀이시설</x:t>
  </x:si>
  <x:si>
    <x:t>어린이놀이터, 모래놀이터, 운동시설, 휴양시설 등</x:t>
  </x:si>
  <x:si>
    <x:t>미추홀구 공원관리 현황(2024.9월 기준)</x:t>
  </x:si>
  <x:si>
    <x:t>주안3동</x:t>
  </x:si>
  <x:si>
    <x:t>주안4동</x:t>
  </x:si>
  <x:si>
    <x:t>관교동495</x:t>
  </x:si>
  <x:si>
    <x:t>주요시설</x:t>
  </x:si>
  <x:si>
    <x:t>학익2동 51</x:t>
  </x:si>
  <x:si>
    <x:t>문학동360</x:t>
  </x:si>
  <x:si>
    <x:t>관교동471</x:t>
  </x:si>
  <x:si>
    <x:t>아이그린</x:t>
  </x:si>
  <x:si>
    <x:t>면적(㎡)</x:t>
  </x:si>
  <x:si>
    <x:t>파고라 등</x:t>
  </x:si>
  <x:si>
    <x:t>도화동 988</x:t>
  </x:si>
  <x:si>
    <x:t>용현5동</x:t>
  </x:si>
  <x:si>
    <x:t>미추홀(학익)</x:t>
  </x:si>
  <x:si>
    <x:t>용현2동</x:t>
  </x:si>
  <x:si>
    <x:t>녹지면적</x:t>
  </x:si>
  <x:si>
    <x:t>주안1동</x:t>
  </x:si>
  <x:si>
    <x:t>시설면적(%)</x:t>
  </x:si>
  <x:si>
    <x:t>학익2동662</x:t>
  </x:si>
  <x:si>
    <x:t>제2용정</x:t>
  </x:si>
  <x:si>
    <x:t>시설면적</x:t>
  </x:si>
  <x:si>
    <x:t>도화2,3동</x:t>
  </x:si>
  <x:si>
    <x:t>용현1,4동</x:t>
  </x:si>
  <x:si>
    <x:t>주안동 281</x:t>
  </x:si>
  <x:si>
    <x:t>용현동 692</x:t>
  </x:si>
  <x:si>
    <x:t>학익동712</x:t>
  </x:si>
  <x:si>
    <x:t>주안2동</x:t>
  </x:si>
  <x:si>
    <x:t>주안5동</x:t>
  </x:si>
  <x:si>
    <x:t>주안8동</x:t>
  </x:si>
  <x:si>
    <x:t>학익동738</x:t>
  </x:si>
  <x:si>
    <x:t>학익2동</x:t>
  </x:si>
  <x:si>
    <x:t>용현동 693</x:t>
  </x:si>
  <x:si>
    <x:t>학익1동</x:t>
  </x:si>
  <x:si>
    <x:t>주안6동</x:t>
  </x:si>
  <x:si>
    <x:t>공원64개소</x:t>
  </x:si>
  <x:si>
    <x:t>도시농업1개소</x:t>
  </x:si>
  <x:si>
    <x:t>소공원2개소</x:t>
  </x:si>
  <x:si>
    <x:t>어린이51개소</x:t>
  </x:si>
  <x:si>
    <x:t>체육공원1개소</x:t>
  </x:si>
  <x:si>
    <x:t>문화공원1개소</x:t>
  </x:si>
  <x:si>
    <x:t>근린공원8개소</x:t>
  </x:si>
  <x:si>
    <x:t>벽천, 어린이놀이시설 등</x:t>
  </x:si>
  <x:si>
    <x:t>주안3동, 학익2동 일원</x:t>
  </x:si>
  <x:si>
    <x:t>숭의,도화,용현,주안동 일원</x:t>
  </x:si>
  <x:si>
    <x:t>조합놀이대, 그네, 시소 등</x:t>
  </x:si>
  <x:si>
    <x:t>주안동 1578번지 일원</x:t>
  </x:si>
  <x:si>
    <x:t>어린이놀이터, 운동시설 등</x:t>
  </x:si>
  <x:si>
    <x:t>용현동 615-1번지 일원</x:t>
  </x:si>
  <x:si>
    <x:t>주안동 1562-1번지 일원</x:t>
  </x:si>
  <x:si>
    <x:t>어린이놀이터, 휴양시설 등</x:t>
  </x:si>
  <x:si>
    <x:t>어린이놀이터, 파고라 등</x:t>
  </x:si>
  <x:si>
    <x:t>문학동 273번지 일원</x:t>
  </x:si>
  <x:si>
    <x:t>파고라, 조합놀이대, 시소, 흔들놀이대 등</x:t>
  </x:si>
  <x:si>
    <x:t>어린이놀이터, 파고라2개, 휴양시설 등</x:t>
  </x:si>
  <x:si>
    <x:t>조합놀이대, 그네, 시소, 암벽오르기 등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</x:si>
</x:sst>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.0_ "/>
    <x:numFmt numFmtId="165" formatCode="_-* #,##0.00_-;\-* #,##0.00_-;_-* &quot;-&quot;_-;_-@_-"/>
  </x:numFmts>
  <x:fonts count="25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6"/>
      <x:color rgb="ff000000"/>
    </x:font>
    <x:font>
      <x:name val="돋움"/>
      <x:sz val="7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7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7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7"/>
          <x:color rgb="ffff0000"/>
          <hs:size val="100"/>
          <hs:ratio val="100"/>
          <hs:spacing val="0"/>
          <hs:offset val="0"/>
        </x:font>
      </mc:Choice>
      <mc:Fallback>
        <x:font>
          <x:name val="돋움"/>
          <x:sz val="7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00"/>
          <x:b val="1"/>
        </x:font>
      </mc:Fallback>
    </mc:AlternateContent>
    <x:font>
      <x:name val="돋움"/>
      <x:sz val="8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7"/>
          <x:color rgb="ff0000ff"/>
          <hs:size val="100"/>
          <hs:ratio val="100"/>
          <hs:spacing val="0"/>
          <hs:offset val="0"/>
        </x:font>
      </mc:Choice>
      <mc:Fallback>
        <x:font>
          <x:name val="돋움"/>
          <x:sz val="7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ff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ff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b050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b05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000000"/>
          <x:b val="1"/>
        </x:font>
      </mc:Fallback>
    </mc:AlternateContent>
    <x:font>
      <x:name val="굴림"/>
      <x:sz val="9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ccffff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00b0f0"/>
        <x:bgColor indexed="64"/>
      </x:patternFill>
    </x:fill>
    <x:fill>
      <x:patternFill patternType="solid">
        <x:fgColor rgb="fffcd5b5"/>
        <x:bgColor indexed="64"/>
      </x:patternFill>
    </x:fill>
  </x:fills>
  <x:borders count="2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03">
    <x:xf numFmtId="0" fontId="0" fillId="0" borderId="0" xfId="0" applyNumberFormat="1">
      <x:alignment horizontal="general" vertical="center"/>
    </x:xf>
    <x:xf numFmtId="0" fontId="6" fillId="0" borderId="0" xfId="0" applyNumberFormat="1" applyFont="1" applyAlignment="1">
      <x:alignment horizontal="general" vertical="center" shrinkToFit="1"/>
    </x:xf>
    <x:xf numFmtId="0" fontId="7" fillId="0" borderId="0" xfId="0" applyNumberFormat="1" applyFont="1" applyAlignment="1">
      <x:alignment horizontal="general" vertical="center" shrinkToFit="1"/>
    </x:xf>
    <x:xf numFmtId="0" fontId="8" fillId="0" borderId="0" xfId="0" applyNumberFormat="1" applyFont="1" applyFill="1" applyAlignment="1">
      <x:alignment horizontal="general" vertical="center" shrinkToFit="1"/>
    </x:xf>
    <x:xf numFmtId="0" fontId="8" fillId="0" borderId="0" xfId="0" applyNumberFormat="1" applyFont="1" applyAlignment="1">
      <x:alignment horizontal="general" vertical="center" shrinkToFit="1"/>
    </x:xf>
    <x:xf numFmtId="0" fontId="0" fillId="0" borderId="0" xfId="0" applyNumberForma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center" vertical="center" shrinkToFit="1"/>
        </x:xf>
      </mc:Fallback>
    </mc:AlternateContent>
    <x:xf numFmtId="0" fontId="9" fillId="0" borderId="0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0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2" borderId="2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2" borderId="2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3" borderId="5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3" borderId="5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5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5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5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5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4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4" borderId="9" xfId="0" applyNumberFormat="1" applyFont="1" applyFill="1" applyBorder="1" applyAlignment="1">
          <x:alignment horizontal="center" vertical="center" shrinkToFit="1"/>
        </x:xf>
      </mc:Fallback>
    </mc:AlternateContent>
    <x:xf numFmtId="0" fontId="12" fillId="0" borderId="0" xfId="0" applyNumberFormat="1" applyFont="1" applyAlignment="1">
      <x:alignment horizontal="general" vertical="center" shrinkToFit="1"/>
    </x:xf>
    <x:xf numFmtId="0" fontId="13" fillId="0" borderId="0" xfId="0" applyNumberFormat="1" applyFont="1" applyAlignment="1">
      <x:alignment horizontal="general" vertical="center" shrinkToFit="1"/>
    </x:xf>
    <x:xf numFmtId="0" fontId="14" fillId="0" borderId="0" xfId="0" applyNumberFormat="1" applyFont="1" applyFill="1" applyAlignment="1">
      <x:alignment horizontal="general" vertical="center" shrinkToFit="1"/>
    </x:xf>
    <x:xf numFmtId="0" fontId="14" fillId="0" borderId="0" xfId="0" applyNumberFormat="1" applyFon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1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5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5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5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5" fillId="0" borderId="0" xfId="0" applyNumberFormat="1" applyFont="1" applyBorder="1" applyAlignment="1">
          <x:alignment horizontal="right" vertical="center" shrinkToFit="1"/>
        </x:xf>
      </mc:Fallback>
    </mc:AlternateContent>
    <x:xf numFmtId="164" fontId="13" fillId="0" borderId="0" xfId="0" applyNumberFormat="1" applyFon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1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1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10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12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12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5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5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3" borderId="5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3" borderId="5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6" xfId="0" applyNumberFormat="1" applyFont="1" applyFill="1" applyBorder="1" applyAlignment="1">
          <x:alignment horizontal="center" vertical="center" shrinkToFit="1"/>
        </x:xf>
      </mc:Fallback>
    </mc:AlternateContent>
    <x:xf numFmtId="0" fontId="13" fillId="6" borderId="0" xfId="0" applyNumberFormat="1" applyFont="1" applyFill="1" applyAlignment="1">
      <x:alignment horizontal="general" vertical="center" shrinkToFit="1"/>
    </x:xf>
    <x:xf numFmtId="0" fontId="7" fillId="7" borderId="0" xfId="0" applyNumberFormat="1" applyFont="1" applyFill="1" applyAlignment="1">
      <x:alignment horizontal="general" vertical="center" shrinkToFit="1"/>
    </x:xf>
    <x:xf numFmtId="0" fontId="7" fillId="0" borderId="0" xfId="0" applyNumberFormat="1" applyFont="1" applyFill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4" fontId="11" fillId="0" borderId="2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2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0" xfId="2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0" xfId="2" applyNumberFormat="1" applyFont="1" applyFill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0" xfId="2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0" xfId="2" applyNumberFormat="1" applyFont="1" applyFill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6" fillId="0" borderId="0" xfId="2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6" fillId="0" borderId="0" xfId="2" applyNumberFormat="1" applyFont="1" applyFill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3" borderId="0" xfId="2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3" borderId="0" xfId="2" applyNumberFormat="1" applyFont="1" applyFill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7" fillId="3" borderId="0" xfId="2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7" fillId="3" borderId="0" xfId="2" applyNumberFormat="1" applyFont="1" applyFill="1" applyAlignment="1">
          <x:alignment horizontal="center" vertical="center" shrinkToFit="1"/>
        </x:xf>
      </mc:Fallback>
    </mc:AlternateContent>
    <x:xf numFmtId="0" fontId="0" fillId="0" borderId="19" xfId="0" applyNumberFormat="1" applyBorder="1" applyAlignment="1">
      <x:alignment horizontal="general" vertical="center" shrinkToFit="1"/>
    </x:xf>
    <x:xf numFmtId="0" fontId="0" fillId="0" borderId="20" xfId="0" applyNumberForma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5" fontId="18" fillId="0" borderId="0" xfId="2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8" fillId="0" borderId="0" xfId="2" applyNumberFormat="1" applyFont="1" applyFill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1" fillId="0" borderId="0" xfId="1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1" fillId="0" borderId="0" xfId="1" applyNumberFormat="1" applyFont="1" applyFill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0" fillId="0" borderId="0" xfId="1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0" fillId="0" borderId="0" xfId="1" applyNumberFormat="1" applyFont="1" applyFill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0" fillId="3" borderId="0" xfId="1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0" fillId="3" borderId="0" xfId="1" applyNumberFormat="1" applyFont="1" applyFill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8" fillId="0" borderId="0" xfId="1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8" fillId="0" borderId="0" xfId="1" applyNumberFormat="1" applyFont="1" applyFill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7" fillId="3" borderId="0" xfId="1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7" fillId="3" borderId="0" xfId="1" applyNumberFormat="1" applyFont="1" applyFill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6" fillId="0" borderId="0" xfId="1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6" fillId="0" borderId="0" xfId="1" applyNumberFormat="1" applyFont="1" applyFill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6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6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6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6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2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2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0" xfId="2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0" xfId="2" applyNumberFormat="1" applyFont="1" applyFill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1" fillId="0" borderId="0" xfId="1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1" fillId="0" borderId="0" xfId="1" applyNumberFormat="1" applyFont="1" applyFill="1" applyAlignment="1">
          <x:alignment horizontal="center" vertical="center" shrinkToFit="1"/>
        </x:xf>
      </mc:Fallback>
    </mc:AlternateContent>
    <x:xf numFmtId="0" fontId="13" fillId="0" borderId="0" xfId="0" applyNumberFormat="1" applyFont="1" applyFill="1" applyAlignment="1">
      <x:alignment horizontal="general" vertical="center" shrinkToFit="1"/>
    </x:xf>
    <x:xf numFmtId="164" fontId="13" fillId="0" borderId="0" xfId="0" applyNumberFormat="1" applyFont="1" applyFill="1" applyAlignment="1">
      <x:alignment horizontal="general" vertical="center" shrinkToFit="1"/>
    </x:xf>
    <x:xf numFmtId="0" fontId="13" fillId="0" borderId="0" xfId="0" applyNumberFormat="1" applyFont="1" applyFill="1" applyAlignment="1">
      <x:alignment horizontal="general" vertical="center" shrinkToFit="1"/>
    </x:xf>
    <x:xf numFmtId="0" fontId="7" fillId="0" borderId="0" xfId="0" applyNumberFormat="1" applyFont="1" applyFill="1" applyAlignment="1">
      <x:alignment horizontal="general" vertical="center" shrinkToFit="1"/>
    </x:xf>
    <x:xf numFmtId="0" fontId="0" fillId="0" borderId="0" xfId="0" applyNumberFormat="1" applyFill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1" fillId="0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Fill="1" applyBorder="1" applyAlignment="1">
          <x:alignment horizontal="center" vertical="center" shrinkToFit="1"/>
        </x:xf>
      </mc:Fallback>
    </mc:AlternateContent>
    <x:xf numFmtId="0" fontId="19" fillId="0" borderId="20" xfId="0" applyNumberFormat="1" applyFont="1" applyBorder="1" applyAlignment="1">
      <x:alignment horizontal="general" vertical="center" shrinkToFit="1"/>
    </x:xf>
  </x:cellXfs>
  <x:cellStyles count="3">
    <x:cellStyle name="표준" xfId="0" builtinId="0"/>
    <x:cellStyle name="백분율" xfId="1" builtinId="5"/>
    <x:cellStyle name="쉼표 [0]" xfId="2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80"/>
  <x:sheetViews>
    <x:sheetView tabSelected="1" view="pageBreakPreview" topLeftCell="A1" zoomScale="130" zoomScaleNormal="100" zoomScaleSheetLayoutView="130" workbookViewId="0">
      <x:pane xSplit="0" ySplit="3" topLeftCell="A4" activePane="bottomLeft" state="frozen"/>
      <x:selection pane="bottomLeft" activeCell="L7" activeCellId="0" sqref="L7:L7"/>
    </x:sheetView>
  </x:sheetViews>
  <x:sheetFormatPr defaultColWidth="8.88671875" defaultRowHeight="13.550000000000001"/>
  <x:cols>
    <x:col min="1" max="1" width="4" style="1" bestFit="1" customWidth="1"/>
    <x:col min="2" max="2" width="6.77734375" style="1" bestFit="1" customWidth="1"/>
    <x:col min="3" max="3" width="11.21875" style="1" customWidth="1"/>
    <x:col min="4" max="4" width="19.5546875" style="1" customWidth="1"/>
    <x:col min="5" max="5" width="8" style="1" customWidth="1"/>
    <x:col min="6" max="6" width="33.44140625" style="1" customWidth="1"/>
    <x:col min="7" max="7" width="12.6640625" style="57" hidden="1" customWidth="1"/>
    <x:col min="8" max="8" width="12.6640625" style="77" hidden="1" customWidth="1"/>
    <x:col min="9" max="9" width="12.6640625" style="57" hidden="1" customWidth="1"/>
    <x:col min="10" max="10" width="0" style="5" hidden="1" customWidth="1"/>
    <x:col min="11" max="16384" width="8.88671875" style="5"/>
  </x:cols>
  <x:sheetData>
    <x:row r="1" spans="1:6" ht="21">
      <x:c r="A1" s="74"/>
      <x:c r="B1" s="75"/>
      <x:c r="C1" s="102" t="s">
        <x:v>136</x:v>
      </x:c>
      <x:c r="D1" s="102"/>
      <x:c r="E1" s="102"/>
      <x:c r="F1" s="102"/>
    </x:row>
    <x:row r="2" spans="1:9" s="2" customFormat="1" ht="10.9">
      <x:c r="A2" s="25" t="s">
        <x:v>126</x:v>
      </x:c>
      <x:c r="B2" s="60" t="s">
        <x:v>128</x:v>
      </x:c>
      <x:c r="C2" s="60" t="s">
        <x:v>67</x:v>
      </x:c>
      <x:c r="D2" s="26" t="s">
        <x:v>68</x:v>
      </x:c>
      <x:c r="E2" s="27" t="s">
        <x:v>145</x:v>
      </x:c>
      <x:c r="F2" s="24" t="s">
        <x:v>140</x:v>
      </x:c>
      <x:c r="G2" s="57" t="s">
        <x:v>156</x:v>
      </x:c>
      <x:c r="H2" s="77" t="s">
        <x:v>153</x:v>
      </x:c>
      <x:c r="I2" s="57" t="s">
        <x:v>151</x:v>
      </x:c>
    </x:row>
    <x:row r="3" spans="1:9" s="3" customFormat="1" ht="10.5">
      <x:c r="A3" s="9"/>
      <x:c r="B3" s="61"/>
      <x:c r="C3" s="61" t="str">
        <x:f>"공원"&amp;COUNTA(C5:C12,C14:C15,C21:C71,C17,C19,C73)&amp;"개소"</x:f>
        <x:v>공원64개소</x:v>
      </x:c>
      <x:c r="D3" s="10"/>
      <x:c r="E3" s="11">
        <x:f>E4+E13+E20+E16+E18+E72</x:f>
        <x:v>740036.69999999995</x:v>
      </x:c>
      <x:c r="F3" s="12"/>
      <x:c r="G3" s="58"/>
      <x:c r="H3" s="78"/>
      <x:c r="I3" s="58">
        <x:f>I4+I13+I16+I18+I20</x:f>
        <x:v>487136.05500000005</x:v>
      </x:c>
    </x:row>
    <x:row r="4" spans="1:10" s="4" customFormat="1" ht="12" customHeight="1">
      <x:c r="A4" s="13"/>
      <x:c r="B4" s="62"/>
      <x:c r="C4" s="62" t="str">
        <x:f>"근린공원"&amp;COUNTA(C5:C12)&amp;"개소"</x:f>
        <x:v>근린공원8개소</x:v>
      </x:c>
      <x:c r="D4" s="14"/>
      <x:c r="E4" s="15">
        <x:f>SUM(E5:E12)</x:f>
        <x:v>541788.59999999998</x:v>
      </x:c>
      <x:c r="F4" s="16"/>
      <x:c r="G4" s="72">
        <x:f>SUM(G5:G12)</x:f>
        <x:v>157355.04999999999</x:v>
      </x:c>
      <x:c r="H4" s="79"/>
      <x:c r="I4" s="72">
        <x:f>E4-G4</x:f>
        <x:v>384433.54999999999</x:v>
      </x:c>
      <x:c r="J4" s="28"/>
    </x:row>
    <x:row r="5" spans="1:10" s="2" customFormat="1" ht="12" customHeight="1">
      <x:c r="A5" s="36">
        <x:v>1</x:v>
      </x:c>
      <x:c r="B5" s="63"/>
      <x:c r="C5" s="63" t="s">
        <x:v>95</x:v>
      </x:c>
      <x:c r="D5" s="18" t="s">
        <x:v>179</x:v>
      </x:c>
      <x:c r="E5" s="19">
        <x:v>332694</x:v>
      </x:c>
      <x:c r="F5" s="20" t="s">
        <x:v>22</x:v>
      </x:c>
      <x:c r="G5" s="57">
        <x:v>97763</x:v>
      </x:c>
      <x:c r="H5" s="77">
        <x:f>G5/E5</x:f>
        <x:v>0.2938526093046463</x:v>
      </x:c>
      <x:c r="I5" s="57">
        <x:f>E5-G5</x:f>
        <x:v>234931</x:v>
      </x:c>
      <x:c r="J5" s="29"/>
    </x:row>
    <x:row r="6" spans="1:10" s="2" customFormat="1" ht="21">
      <x:c r="A6" s="17">
        <x:v>2</x:v>
      </x:c>
      <x:c r="B6" s="84" t="s">
        <x:v>38</x:v>
      </x:c>
      <x:c r="C6" s="64" t="s">
        <x:v>149</x:v>
      </x:c>
      <x:c r="D6" s="18" t="s">
        <x:v>178</x:v>
      </x:c>
      <x:c r="E6" s="19">
        <x:v>38950</x:v>
      </x:c>
      <x:c r="F6" s="20" t="s">
        <x:v>29</x:v>
      </x:c>
      <x:c r="G6" s="57">
        <x:v>4111</x:v>
      </x:c>
      <x:c r="H6" s="77">
        <x:f t="shared" ref="H6:H12" si="0">G6/E6</x:f>
        <x:v>0.10554557124518614</x:v>
      </x:c>
      <x:c r="I6" s="57">
        <x:f t="shared" ref="I6:I71" si="1">E6-G6</x:f>
        <x:v>34839</x:v>
      </x:c>
      <x:c r="J6" s="29"/>
    </x:row>
    <x:row r="7" spans="1:10" s="2" customFormat="1" ht="12" customHeight="1">
      <x:c r="A7" s="17">
        <x:v>3</x:v>
      </x:c>
      <x:c r="B7" s="64" t="s">
        <x:v>138</x:v>
      </x:c>
      <x:c r="C7" s="64" t="s">
        <x:v>72</x:v>
      </x:c>
      <x:c r="D7" s="18" t="s">
        <x:v>181</x:v>
      </x:c>
      <x:c r="E7" s="19">
        <x:v>47004.800000000003</x:v>
      </x:c>
      <x:c r="F7" s="20" t="s">
        <x:v>131</x:v>
      </x:c>
      <x:c r="G7" s="76">
        <x:v>16126.620000000001</x:v>
      </x:c>
      <x:c r="H7" s="80">
        <x:f t="shared" si="0"/>
        <x:v>0.34308453604738237</x:v>
      </x:c>
      <x:c r="I7" s="76">
        <x:f t="shared" si="1"/>
        <x:v>30878.18</x:v>
      </x:c>
      <x:c r="J7" s="29"/>
    </x:row>
    <x:row r="8" spans="1:10" s="2" customFormat="1" ht="21">
      <x:c r="A8" s="36">
        <x:v>4</x:v>
      </x:c>
      <x:c r="B8" s="83" t="s">
        <x:v>33</x:v>
      </x:c>
      <x:c r="C8" s="63" t="s">
        <x:v>94</x:v>
      </x:c>
      <x:c r="D8" s="18" t="s">
        <x:v>54</x:v>
      </x:c>
      <x:c r="E8" s="19">
        <x:v>29474.400000000001</x:v>
      </x:c>
      <x:c r="F8" s="20" t="s">
        <x:v>129</x:v>
      </x:c>
      <x:c r="G8" s="57">
        <x:f>E8*35%</x:f>
        <x:v>10316.039999999999</x:v>
      </x:c>
      <x:c r="H8" s="77">
        <x:f t="shared" si="0"/>
        <x:v>0.34999999999999998</x:v>
      </x:c>
      <x:c r="I8" s="57">
        <x:f t="shared" si="1"/>
        <x:v>19158.360000000001</x:v>
      </x:c>
      <x:c r="J8" s="29"/>
    </x:row>
    <x:row r="9" spans="1:10" s="2" customFormat="1" ht="12" customHeight="1">
      <x:c r="A9" s="21">
        <x:v>5</x:v>
      </x:c>
      <x:c r="B9" s="65" t="s">
        <x:v>148</x:v>
      </x:c>
      <x:c r="C9" s="65" t="s">
        <x:v>73</x:v>
      </x:c>
      <x:c r="D9" s="22" t="s">
        <x:v>183</x:v>
      </x:c>
      <x:c r="E9" s="23">
        <x:v>29552</x:v>
      </x:c>
      <x:c r="F9" s="20" t="s">
        <x:v>23</x:v>
      </x:c>
      <x:c r="G9" s="76">
        <x:v>9214</x:v>
      </x:c>
      <x:c r="H9" s="80">
        <x:f t="shared" si="0"/>
        <x:v>0.31178938819707636</x:v>
      </x:c>
      <x:c r="I9" s="76">
        <x:f t="shared" si="1"/>
        <x:v>20338</x:v>
      </x:c>
      <x:c r="J9" s="29"/>
    </x:row>
    <x:row r="10" spans="1:10" s="2" customFormat="1" ht="11.949999999999999">
      <x:c r="A10" s="21">
        <x:v>6</x:v>
      </x:c>
      <x:c r="B10" s="65" t="s">
        <x:v>148</x:v>
      </x:c>
      <x:c r="C10" s="65" t="s">
        <x:v>155</x:v>
      </x:c>
      <x:c r="D10" s="22" t="s">
        <x:v>55</x:v>
      </x:c>
      <x:c r="E10" s="23">
        <x:v>29187.599999999999</x:v>
      </x:c>
      <x:c r="F10" s="20" t="s">
        <x:v>133</x:v>
      </x:c>
      <x:c r="G10" s="57">
        <x:f>E10*35%</x:f>
        <x:v>10215.659999999998</x:v>
      </x:c>
      <x:c r="H10" s="77">
        <x:f t="shared" si="0"/>
        <x:v>0.34999999999999998</x:v>
      </x:c>
      <x:c r="I10" s="57">
        <x:f t="shared" si="1"/>
        <x:v>18971.940000000002</x:v>
      </x:c>
      <x:c r="J10" s="38">
        <x:f>E31+E25+E64</x:f>
        <x:v>5957.6000000000004</x:v>
      </x:c>
    </x:row>
    <x:row r="11" spans="1:10" s="2" customFormat="1" ht="11.949999999999999">
      <x:c r="A11" s="45">
        <x:v>7</x:v>
      </x:c>
      <x:c r="B11" s="66" t="s">
        <x:v>157</x:v>
      </x:c>
      <x:c r="C11" s="66" t="s">
        <x:v>98</x:v>
      </x:c>
      <x:c r="D11" s="46" t="s">
        <x:v>60</x:v>
      </x:c>
      <x:c r="E11" s="47">
        <x:v>14749.5</x:v>
      </x:c>
      <x:c r="F11" s="39" t="s">
        <x:v>24</x:v>
      </x:c>
      <x:c r="G11" s="76">
        <x:v>3442.0700000000002</x:v>
      </x:c>
      <x:c r="H11" s="80">
        <x:f t="shared" si="0"/>
        <x:v>0.23336858876572089</x:v>
      </x:c>
      <x:c r="I11" s="76">
        <x:f t="shared" si="1"/>
        <x:v>11307.43</x:v>
      </x:c>
      <x:c r="J11" s="29"/>
    </x:row>
    <x:row r="12" spans="1:10" s="2" customFormat="1" ht="11.949999999999999">
      <x:c r="A12" s="45">
        <x:v>8</x:v>
      </x:c>
      <x:c r="B12" s="66" t="s">
        <x:v>157</x:v>
      </x:c>
      <x:c r="C12" s="66" t="s">
        <x:v>100</x:v>
      </x:c>
      <x:c r="D12" s="46" t="s">
        <x:v>63</x:v>
      </x:c>
      <x:c r="E12" s="47">
        <x:v>20176.299999999999</x:v>
      </x:c>
      <x:c r="F12" s="39" t="s">
        <x:v>188</x:v>
      </x:c>
      <x:c r="G12" s="57">
        <x:v>6166.6599999999999</x:v>
      </x:c>
      <x:c r="H12" s="77">
        <x:f t="shared" si="0"/>
        <x:v>0.30563879403062011</x:v>
      </x:c>
      <x:c r="I12" s="57">
        <x:f t="shared" si="1"/>
        <x:v>14009.639999999999</x:v>
      </x:c>
      <x:c r="J12" s="29"/>
    </x:row>
    <x:row r="13" spans="1:10" s="31" customFormat="1" ht="10.5">
      <x:c r="A13" s="48"/>
      <x:c r="B13" s="67"/>
      <x:c r="C13" s="67" t="str">
        <x:f>"소공원"&amp;COUNTA(C14:C15)&amp;"개소"</x:f>
        <x:v>소공원2개소</x:v>
      </x:c>
      <x:c r="D13" s="49"/>
      <x:c r="E13" s="50">
        <x:f>SUM(E14:E15)</x:f>
        <x:v>1311.5</x:v>
      </x:c>
      <x:c r="F13" s="50"/>
      <x:c r="G13" s="73">
        <x:f>SUM(G14)</x:f>
        <x:v>0</x:v>
      </x:c>
      <x:c r="H13" s="81"/>
      <x:c r="I13" s="72">
        <x:f>E13-G13</x:f>
        <x:v>1311.5</x:v>
      </x:c>
      <x:c r="J13" s="30"/>
    </x:row>
    <x:row r="14" spans="1:10" s="31" customFormat="1" ht="10.5">
      <x:c r="A14" s="32">
        <x:v>9</x:v>
      </x:c>
      <x:c r="B14" s="68" t="s">
        <x:v>119</x:v>
      </x:c>
      <x:c r="C14" s="68" t="s">
        <x:v>92</x:v>
      </x:c>
      <x:c r="D14" s="33" t="s">
        <x:v>57</x:v>
      </x:c>
      <x:c r="E14" s="34">
        <x:v>786</x:v>
      </x:c>
      <x:c r="F14" s="35" t="s">
        <x:v>49</x:v>
      </x:c>
      <x:c r="G14" s="59"/>
      <x:c r="H14" s="82"/>
      <x:c r="I14" s="57">
        <x:f t="shared" si="1"/>
        <x:v>786</x:v>
      </x:c>
      <x:c r="J14" s="30"/>
    </x:row>
    <x:row r="15" spans="1:9" s="30" customFormat="1" ht="10.5">
      <x:c r="A15" s="32">
        <x:v>10</x:v>
      </x:c>
      <x:c r="B15" s="68" t="s">
        <x:v>138</x:v>
      </x:c>
      <x:c r="C15" s="68" t="s">
        <x:v>127</x:v>
      </x:c>
      <x:c r="D15" s="33" t="s">
        <x:v>184</x:v>
      </x:c>
      <x:c r="E15" s="34">
        <x:v>525.5</x:v>
      </x:c>
      <x:c r="F15" s="35" t="s">
        <x:v>146</x:v>
      </x:c>
      <x:c r="G15" s="76">
        <x:v>97.299999999999997</x:v>
      </x:c>
      <x:c r="H15" s="80">
        <x:f>G15/E15</x:f>
        <x:v>0.1851569933396765</x:v>
      </x:c>
      <x:c r="I15" s="76">
        <x:f t="shared" si="1"/>
        <x:v>428.19999999999999</x:v>
      </x:c>
    </x:row>
    <x:row r="16" spans="1:10" s="31" customFormat="1" ht="10.5">
      <x:c r="A16" s="48"/>
      <x:c r="B16" s="67"/>
      <x:c r="C16" s="67" t="str">
        <x:f>"문화공원"&amp;COUNTA(C17)&amp;"개소"</x:f>
        <x:v>문화공원1개소</x:v>
      </x:c>
      <x:c r="D16" s="49"/>
      <x:c r="E16" s="50">
        <x:f>SUM(E17)</x:f>
        <x:v>10598.6</x:v>
      </x:c>
      <x:c r="F16" s="50"/>
      <x:c r="G16" s="73">
        <x:f>SUM(G17)</x:f>
        <x:v>4256.71</x:v>
      </x:c>
      <x:c r="H16" s="81"/>
      <x:c r="I16" s="72">
        <x:f>E16-G16</x:f>
        <x:v>6341.8900000000003</x:v>
      </x:c>
      <x:c r="J16" s="30"/>
    </x:row>
    <x:row r="17" spans="1:10" s="31" customFormat="1" ht="10.5">
      <x:c r="A17" s="45">
        <x:v>11</x:v>
      </x:c>
      <x:c r="B17" s="66" t="s">
        <x:v>157</x:v>
      </x:c>
      <x:c r="C17" s="66" t="s">
        <x:v>93</x:v>
      </x:c>
      <x:c r="D17" s="33" t="s">
        <x:v>62</x:v>
      </x:c>
      <x:c r="E17" s="34">
        <x:v>10598.6</x:v>
      </x:c>
      <x:c r="F17" s="35" t="s">
        <x:v>19</x:v>
      </x:c>
      <x:c r="G17" s="76">
        <x:v>4256.71</x:v>
      </x:c>
      <x:c r="H17" s="80">
        <x:f>G17/E17</x:f>
        <x:v>0.40162946049478232</x:v>
      </x:c>
      <x:c r="I17" s="76">
        <x:f t="shared" si="1"/>
        <x:v>6341.8900000000003</x:v>
      </x:c>
      <x:c r="J17" s="30"/>
    </x:row>
    <x:row r="18" spans="1:10" s="31" customFormat="1" ht="10.5">
      <x:c r="A18" s="48"/>
      <x:c r="B18" s="67"/>
      <x:c r="C18" s="67" t="str">
        <x:f>"체육공원"&amp;COUNTA(C19)&amp;"개소"</x:f>
        <x:v>체육공원1개소</x:v>
      </x:c>
      <x:c r="D18" s="49"/>
      <x:c r="E18" s="50">
        <x:f>E19</x:f>
        <x:v>22129</x:v>
      </x:c>
      <x:c r="F18" s="49"/>
      <x:c r="G18" s="73">
        <x:f>SUM(G19)</x:f>
        <x:v>8851.6000000000004</x:v>
      </x:c>
      <x:c r="H18" s="81"/>
      <x:c r="I18" s="72">
        <x:f>E18-G18</x:f>
        <x:v>13277.4</x:v>
      </x:c>
      <x:c r="J18" s="30"/>
    </x:row>
    <x:row r="19" spans="1:10" s="31" customFormat="1" ht="10.5">
      <x:c r="A19" s="45">
        <x:v>12</x:v>
      </x:c>
      <x:c r="B19" s="66" t="s">
        <x:v>119</x:v>
      </x:c>
      <x:c r="C19" s="66" t="s">
        <x:v>87</x:v>
      </x:c>
      <x:c r="D19" s="33" t="s">
        <x:v>187</x:v>
      </x:c>
      <x:c r="E19" s="34">
        <x:v>22129</x:v>
      </x:c>
      <x:c r="F19" s="51" t="s">
        <x:v>17</x:v>
      </x:c>
      <x:c r="G19" s="59">
        <x:f>E19*40%</x:f>
        <x:v>8851.6000000000004</x:v>
      </x:c>
      <x:c r="H19" s="82">
        <x:f>G19/E19</x:f>
        <x:v>0.40000000000000002</x:v>
      </x:c>
      <x:c r="I19" s="57">
        <x:f t="shared" si="1"/>
        <x:v>13277.4</x:v>
      </x:c>
      <x:c r="J19" s="30"/>
    </x:row>
    <x:row r="20" spans="1:10" s="4" customFormat="1" ht="11.949999999999999">
      <x:c r="A20" s="13"/>
      <x:c r="B20" s="62"/>
      <x:c r="C20" s="62" t="str">
        <x:f>"어린이"&amp;COUNTA(C21:C71)&amp;"개소"</x:f>
        <x:v>어린이51개소</x:v>
      </x:c>
      <x:c r="D20" s="14"/>
      <x:c r="E20" s="15">
        <x:f>SUM(E21:E71)</x:f>
        <x:v>145586</x:v>
      </x:c>
      <x:c r="F20" s="16"/>
      <x:c r="G20" s="72">
        <x:f>SUM(G21:G71)</x:f>
        <x:v>63814.285000000011</x:v>
      </x:c>
      <x:c r="H20" s="79"/>
      <x:c r="I20" s="72">
        <x:f>E20-G20</x:f>
        <x:v>81771.714999999997</x:v>
      </x:c>
      <x:c r="J20" s="52"/>
    </x:row>
    <x:row r="21" spans="1:10" s="54" customFormat="1" ht="12" customHeight="1">
      <x:c r="A21" s="17">
        <x:v>13</x:v>
      </x:c>
      <x:c r="B21" s="99" t="s">
        <x:v>157</x:v>
      </x:c>
      <x:c r="C21" s="64" t="s">
        <x:v>64</x:v>
      </x:c>
      <x:c r="D21" s="18" t="s">
        <x:v>31</x:v>
      </x:c>
      <x:c r="E21" s="19">
        <x:v>2378.8000000000002</x:v>
      </x:c>
      <x:c r="F21" s="20" t="s">
        <x:v>17</x:v>
      </x:c>
      <x:c r="G21" s="57">
        <x:f>E21*55%</x:f>
        <x:v>1308.3400000000001</x:v>
      </x:c>
      <x:c r="H21" s="77">
        <x:f>G21/E21*100%</x:f>
        <x:v>0.55000000000000004</x:v>
      </x:c>
      <x:c r="I21" s="57">
        <x:f t="shared" si="1"/>
        <x:v>1070.46</x:v>
      </x:c>
      <x:c r="J21" s="91"/>
    </x:row>
    <x:row r="22" spans="1:10" s="54" customFormat="1" ht="12" customHeight="1">
      <x:c r="A22" s="17">
        <x:v>14</x:v>
      </x:c>
      <x:c r="B22" s="100"/>
      <x:c r="C22" s="69" t="s">
        <x:v>97</x:v>
      </x:c>
      <x:c r="D22" s="40" t="s">
        <x:v>61</x:v>
      </x:c>
      <x:c r="E22" s="41">
        <x:v>3441.3000000000002</x:v>
      </x:c>
      <x:c r="F22" s="42" t="s">
        <x:v>190</x:v>
      </x:c>
      <x:c r="G22" s="76">
        <x:v>1485.77</x:v>
      </x:c>
      <x:c r="H22" s="80">
        <x:f>G22/E22</x:f>
        <x:v>0.43174672362188704</x:v>
      </x:c>
      <x:c r="I22" s="76">
        <x:f t="shared" si="1"/>
        <x:v>1955.5300000000002</x:v>
      </x:c>
      <x:c r="J22" s="91"/>
    </x:row>
    <x:row r="23" spans="1:10" s="54" customFormat="1" ht="12" customHeight="1">
      <x:c r="A23" s="17">
        <x:v>15</x:v>
      </x:c>
      <x:c r="B23" s="100"/>
      <x:c r="C23" s="70" t="s">
        <x:v>89</x:v>
      </x:c>
      <x:c r="D23" s="86" t="s">
        <x:v>30</x:v>
      </x:c>
      <x:c r="E23" s="43">
        <x:v>5813.6999999999998</x:v>
      </x:c>
      <x:c r="F23" s="44" t="s">
        <x:v>180</x:v>
      </x:c>
      <x:c r="G23" s="76">
        <x:v>1941.27</x:v>
      </x:c>
      <x:c r="H23" s="80">
        <x:f t="shared" ref="H23:H71" si="2">G23/E23</x:f>
        <x:v>0.33391299860673929</x:v>
      </x:c>
      <x:c r="I23" s="76">
        <x:f t="shared" si="1"/>
        <x:v>3872.4299999999998</x:v>
      </x:c>
      <x:c r="J23" s="92"/>
    </x:row>
    <x:row r="24" spans="1:10" s="54" customFormat="1" ht="12" customHeight="1">
      <x:c r="A24" s="17">
        <x:v>16</x:v>
      </x:c>
      <x:c r="B24" s="101"/>
      <x:c r="C24" s="68" t="s">
        <x:v>91</x:v>
      </x:c>
      <x:c r="D24" s="33" t="s">
        <x:v>147</x:v>
      </x:c>
      <x:c r="E24" s="34">
        <x:v>3644.4000000000001</x:v>
      </x:c>
      <x:c r="F24" s="33" t="s">
        <x:v>27</x:v>
      </x:c>
      <x:c r="G24" s="76">
        <x:v>1472.0699999999999</x:v>
      </x:c>
      <x:c r="H24" s="80">
        <x:f t="shared" si="2"/>
        <x:v>0.40392657227527162</x:v>
      </x:c>
      <x:c r="I24" s="76">
        <x:f t="shared" si="1"/>
        <x:v>2172.3299999999999</x:v>
      </x:c>
      <x:c r="J24" s="91"/>
    </x:row>
    <x:row r="25" spans="1:10" s="54" customFormat="1" ht="12" customHeight="1">
      <x:c r="A25" s="17">
        <x:v>17</x:v>
      </x:c>
      <x:c r="B25" s="71" t="s">
        <x:v>158</x:v>
      </x:c>
      <x:c r="C25" s="71" t="s">
        <x:v>96</x:v>
      </x:c>
      <x:c r="D25" s="85" t="s">
        <x:v>34</x:v>
      </x:c>
      <x:c r="E25" s="55">
        <x:v>3439.3000000000002</x:v>
      </x:c>
      <x:c r="F25" s="56" t="s">
        <x:v>25</x:v>
      </x:c>
      <x:c r="G25" s="57">
        <x:v>2059</x:v>
      </x:c>
      <x:c r="H25" s="77">
        <x:f t="shared" si="2"/>
        <x:v>0.59866833367254957</x:v>
      </x:c>
      <x:c r="I25" s="57">
        <x:f t="shared" si="1"/>
        <x:v>1380.3000000000002</x:v>
      </x:c>
      <x:c r="J25" s="91"/>
    </x:row>
    <x:row r="26" spans="1:10" s="94" customFormat="1" ht="12" customHeight="1">
      <x:c r="A26" s="32">
        <x:v>18</x:v>
      </x:c>
      <x:c r="B26" s="99" t="s">
        <x:v>150</x:v>
      </x:c>
      <x:c r="C26" s="98" t="s">
        <x:v>120</x:v>
      </x:c>
      <x:c r="D26" s="97" t="s">
        <x:v>160</x:v>
      </x:c>
      <x:c r="E26" s="87">
        <x:v>3784.9000000000001</x:v>
      </x:c>
      <x:c r="F26" s="88" t="s">
        <x:v>28</x:v>
      </x:c>
      <x:c r="G26" s="89"/>
      <x:c r="H26" s="90"/>
      <x:c r="I26" s="89"/>
      <x:c r="J26" s="93"/>
    </x:row>
    <x:row r="27" spans="1:10" s="94" customFormat="1" ht="12" customHeight="1">
      <x:c r="A27" s="32">
        <x:v>19</x:v>
      </x:c>
      <x:c r="B27" s="101"/>
      <x:c r="C27" s="98" t="s">
        <x:v>123</x:v>
      </x:c>
      <x:c r="D27" s="97" t="s">
        <x:v>167</x:v>
      </x:c>
      <x:c r="E27" s="87">
        <x:v>1916.2</x:v>
      </x:c>
      <x:c r="F27" s="88" t="s">
        <x:v>135</x:v>
      </x:c>
      <x:c r="G27" s="89"/>
      <x:c r="H27" s="90"/>
      <x:c r="I27" s="89"/>
      <x:c r="J27" s="93"/>
    </x:row>
    <x:row r="28" spans="1:10" s="54" customFormat="1" ht="12" customHeight="1">
      <x:c r="A28" s="32">
        <x:v>20</x:v>
      </x:c>
      <x:c r="B28" s="99" t="s">
        <x:v>148</x:v>
      </x:c>
      <x:c r="C28" s="64" t="s">
        <x:v>66</x:v>
      </x:c>
      <x:c r="D28" s="18" t="s">
        <x:v>41</x:v>
      </x:c>
      <x:c r="E28" s="19">
        <x:v>601.10000000000002</x:v>
      </x:c>
      <x:c r="F28" s="20" t="s">
        <x:v>17</x:v>
      </x:c>
      <x:c r="G28" s="57">
        <x:f>E28*55%</x:f>
        <x:v>330.60500000000002</x:v>
      </x:c>
      <x:c r="H28" s="77">
        <x:f t="shared" si="2"/>
        <x:v>0.55000000000000004</x:v>
      </x:c>
      <x:c r="I28" s="57">
        <x:f t="shared" si="1"/>
        <x:v>270.495</x:v>
      </x:c>
      <x:c r="J28" s="91"/>
    </x:row>
    <x:row r="29" spans="1:10" s="54" customFormat="1" ht="12" customHeight="1">
      <x:c r="A29" s="32">
        <x:v>21</x:v>
      </x:c>
      <x:c r="B29" s="100"/>
      <x:c r="C29" s="64" t="s">
        <x:v>71</x:v>
      </x:c>
      <x:c r="D29" s="18" t="s">
        <x:v>32</x:v>
      </x:c>
      <x:c r="E29" s="19">
        <x:v>655.70000000000005</x:v>
      </x:c>
      <x:c r="F29" s="20" t="s">
        <x:v>17</x:v>
      </x:c>
      <x:c r="G29" s="57">
        <x:f t="shared" ref="G29:G33" si="3">E29*55%</x:f>
        <x:v>360.63500000000005</x:v>
      </x:c>
      <x:c r="H29" s="77">
        <x:f t="shared" si="2"/>
        <x:v>0.55000000000000004</x:v>
      </x:c>
      <x:c r="I29" s="57">
        <x:f t="shared" si="1"/>
        <x:v>295.065</x:v>
      </x:c>
      <x:c r="J29" s="92"/>
    </x:row>
    <x:row r="30" spans="1:10" s="54" customFormat="1" ht="12" customHeight="1">
      <x:c r="A30" s="32">
        <x:v>22</x:v>
      </x:c>
      <x:c r="B30" s="100"/>
      <x:c r="C30" s="64" t="s">
        <x:v>65</x:v>
      </x:c>
      <x:c r="D30" s="18" t="s">
        <x:v>39</x:v>
      </x:c>
      <x:c r="E30" s="19">
        <x:v>685.20000000000005</x:v>
      </x:c>
      <x:c r="F30" s="20" t="s">
        <x:v>17</x:v>
      </x:c>
      <x:c r="G30" s="57">
        <x:f t="shared" si="3"/>
        <x:v>376.86000000000007</x:v>
      </x:c>
      <x:c r="H30" s="77">
        <x:f t="shared" si="2"/>
        <x:v>0.55000000000000004</x:v>
      </x:c>
      <x:c r="I30" s="57">
        <x:f t="shared" si="1"/>
        <x:v>308.33999999999997</x:v>
      </x:c>
      <x:c r="J30" s="91"/>
    </x:row>
    <x:row r="31" spans="1:10" s="54" customFormat="1" ht="12" customHeight="1">
      <x:c r="A31" s="32">
        <x:v>23</x:v>
      </x:c>
      <x:c r="B31" s="100"/>
      <x:c r="C31" s="64" t="s">
        <x:v>69</x:v>
      </x:c>
      <x:c r="D31" s="18" t="s">
        <x:v>37</x:v>
      </x:c>
      <x:c r="E31" s="19">
        <x:v>718.29999999999995</x:v>
      </x:c>
      <x:c r="F31" s="20" t="s">
        <x:v>17</x:v>
      </x:c>
      <x:c r="G31" s="57">
        <x:f t="shared" si="3"/>
        <x:v>395.065</x:v>
      </x:c>
      <x:c r="H31" s="77">
        <x:f t="shared" si="2"/>
        <x:v>0.55000000000000004</x:v>
      </x:c>
      <x:c r="I31" s="57">
        <x:f t="shared" si="1"/>
        <x:v>323.23499999999996</x:v>
      </x:c>
      <x:c r="J31" s="91"/>
    </x:row>
    <x:row r="32" spans="1:10" s="54" customFormat="1" ht="12" customHeight="1">
      <x:c r="A32" s="32">
        <x:v>24</x:v>
      </x:c>
      <x:c r="B32" s="100"/>
      <x:c r="C32" s="64" t="s">
        <x:v>74</x:v>
      </x:c>
      <x:c r="D32" s="18" t="s">
        <x:v>58</x:v>
      </x:c>
      <x:c r="E32" s="19">
        <x:v>2572.8000000000002</x:v>
      </x:c>
      <x:c r="F32" s="20" t="s">
        <x:v>186</x:v>
      </x:c>
      <x:c r="G32" s="57">
        <x:f t="shared" si="3"/>
        <x:v>1415.0400000000002</x:v>
      </x:c>
      <x:c r="H32" s="77">
        <x:f t="shared" si="2"/>
        <x:v>0.55000000000000004</x:v>
      </x:c>
      <x:c r="I32" s="57">
        <x:f t="shared" si="1"/>
        <x:v>1157.76</x:v>
      </x:c>
      <x:c r="J32" s="91"/>
    </x:row>
    <x:row r="33" spans="1:10" s="54" customFormat="1" ht="12" customHeight="1">
      <x:c r="A33" s="32">
        <x:v>25</x:v>
      </x:c>
      <x:c r="B33" s="101"/>
      <x:c r="C33" s="64" t="s">
        <x:v>81</x:v>
      </x:c>
      <x:c r="D33" s="18" t="s">
        <x:v>56</x:v>
      </x:c>
      <x:c r="E33" s="19">
        <x:v>4577.8999999999996</x:v>
      </x:c>
      <x:c r="F33" s="20" t="s">
        <x:v>186</x:v>
      </x:c>
      <x:c r="G33" s="57">
        <x:f t="shared" si="3"/>
        <x:v>2517.8449999999998</x:v>
      </x:c>
      <x:c r="H33" s="77">
        <x:f t="shared" si="2"/>
        <x:v>0.55000000000000004</x:v>
      </x:c>
      <x:c r="I33" s="57">
        <x:f t="shared" si="1"/>
        <x:v>2060.0549999999998</x:v>
      </x:c>
      <x:c r="J33" s="91"/>
    </x:row>
    <x:row r="34" spans="1:9" s="54" customFormat="1" ht="12" customHeight="1">
      <x:c r="A34" s="32">
        <x:v>26</x:v>
      </x:c>
      <x:c r="B34" s="64" t="s">
        <x:v>152</x:v>
      </x:c>
      <x:c r="C34" s="64" t="s">
        <x:v>82</x:v>
      </x:c>
      <x:c r="D34" s="18" t="s">
        <x:v>159</x:v>
      </x:c>
      <x:c r="E34" s="19">
        <x:v>7974.1999999999998</x:v>
      </x:c>
      <x:c r="F34" s="20" t="s">
        <x:v>132</x:v>
      </x:c>
      <x:c r="G34" s="57">
        <x:v>4111</x:v>
      </x:c>
      <x:c r="H34" s="77">
        <x:f t="shared" si="2"/>
        <x:v>0.51553760878834243</x:v>
      </x:c>
      <x:c r="I34" s="57">
        <x:f t="shared" si="1"/>
        <x:v>3863.1999999999998</x:v>
      </x:c>
    </x:row>
    <x:row r="35" spans="1:9" s="54" customFormat="1" ht="12" customHeight="1">
      <x:c r="A35" s="32">
        <x:v>27</x:v>
      </x:c>
      <x:c r="B35" s="99" t="s">
        <x:v>162</x:v>
      </x:c>
      <x:c r="C35" s="64" t="s">
        <x:v>118</x:v>
      </x:c>
      <x:c r="D35" s="18" t="s">
        <x:v>15</x:v>
      </x:c>
      <x:c r="E35" s="19">
        <x:v>8785.2999999999993</x:v>
      </x:c>
      <x:c r="F35" s="20" t="s">
        <x:v>18</x:v>
      </x:c>
      <x:c r="G35" s="57"/>
      <x:c r="H35" s="77"/>
      <x:c r="I35" s="57"/>
    </x:row>
    <x:row r="36" spans="1:9" s="54" customFormat="1" ht="12" customHeight="1">
      <x:c r="A36" s="32">
        <x:v>28</x:v>
      </x:c>
      <x:c r="B36" s="101"/>
      <x:c r="C36" s="64" t="s">
        <x:v>121</x:v>
      </x:c>
      <x:c r="D36" s="18" t="s">
        <x:v>16</x:v>
      </x:c>
      <x:c r="E36" s="19">
        <x:v>3238.8000000000002</x:v>
      </x:c>
      <x:c r="F36" s="20" t="s">
        <x:v>18</x:v>
      </x:c>
      <x:c r="G36" s="57"/>
      <x:c r="H36" s="77"/>
      <x:c r="I36" s="57"/>
    </x:row>
    <x:row r="37" spans="1:9" s="54" customFormat="1" ht="12" customHeight="1">
      <x:c r="A37" s="32">
        <x:v>29</x:v>
      </x:c>
      <x:c r="B37" s="99" t="s">
        <x:v>137</x:v>
      </x:c>
      <x:c r="C37" s="64" t="s">
        <x:v>83</x:v>
      </x:c>
      <x:c r="D37" s="18" t="s">
        <x:v>40</x:v>
      </x:c>
      <x:c r="E37" s="19">
        <x:v>1652</x:v>
      </x:c>
      <x:c r="F37" s="20" t="s">
        <x:v>182</x:v>
      </x:c>
      <x:c r="G37" s="57">
        <x:v>969</x:v>
      </x:c>
      <x:c r="H37" s="77">
        <x:f t="shared" si="2"/>
        <x:v>0.58656174334140432</x:v>
      </x:c>
      <x:c r="I37" s="57">
        <x:f t="shared" si="1"/>
        <x:v>683</x:v>
      </x:c>
    </x:row>
    <x:row r="38" spans="1:9" s="54" customFormat="1" ht="10.5">
      <x:c r="A38" s="32">
        <x:v>30</x:v>
      </x:c>
      <x:c r="B38" s="100"/>
      <x:c r="C38" s="64" t="s">
        <x:v>125</x:v>
      </x:c>
      <x:c r="D38" s="18" t="s">
        <x:v>14</x:v>
      </x:c>
      <x:c r="E38" s="19">
        <x:v>1980</x:v>
      </x:c>
      <x:c r="F38" s="20" t="s">
        <x:v>189</x:v>
      </x:c>
      <x:c r="G38" s="57"/>
      <x:c r="H38" s="77"/>
      <x:c r="I38" s="57"/>
    </x:row>
    <x:row r="39" spans="1:9" s="54" customFormat="1" ht="10.5">
      <x:c r="A39" s="32">
        <x:v>31</x:v>
      </x:c>
      <x:c r="B39" s="100"/>
      <x:c r="C39" s="64" t="s">
        <x:v>116</x:v>
      </x:c>
      <x:c r="D39" s="18" t="s">
        <x:v>10</x:v>
      </x:c>
      <x:c r="E39" s="19">
        <x:v>2447</x:v>
      </x:c>
      <x:c r="F39" s="20" t="s">
        <x:v>21</x:v>
      </x:c>
      <x:c r="G39" s="57"/>
      <x:c r="H39" s="77"/>
      <x:c r="I39" s="57"/>
    </x:row>
    <x:row r="40" spans="1:9" s="54" customFormat="1" ht="10.5">
      <x:c r="A40" s="32">
        <x:v>32</x:v>
      </x:c>
      <x:c r="B40" s="101"/>
      <x:c r="C40" s="64" t="s">
        <x:v>124</x:v>
      </x:c>
      <x:c r="D40" s="18" t="s">
        <x:v>8</x:v>
      </x:c>
      <x:c r="E40" s="19">
        <x:v>1773</x:v>
      </x:c>
      <x:c r="F40" s="20" t="s">
        <x:v>185</x:v>
      </x:c>
      <x:c r="G40" s="57"/>
      <x:c r="H40" s="77"/>
      <x:c r="I40" s="57"/>
    </x:row>
    <x:row r="41" spans="1:9" s="54" customFormat="1" ht="10.5">
      <x:c r="A41" s="32">
        <x:v>33</x:v>
      </x:c>
      <x:c r="B41" s="96" t="s">
        <x:v>138</x:v>
      </x:c>
      <x:c r="C41" s="64" t="s">
        <x:v>117</x:v>
      </x:c>
      <x:c r="D41" s="18" t="s">
        <x:v>20</x:v>
      </x:c>
      <x:c r="E41" s="19">
        <x:v>2318.0999999999999</x:v>
      </x:c>
      <x:c r="F41" s="20" t="s">
        <x:v>17</x:v>
      </x:c>
      <x:c r="G41" s="76">
        <x:v>1172</x:v>
      </x:c>
      <x:c r="H41" s="80">
        <x:f>G41/E41</x:f>
        <x:v>0.50558647167939264</x:v>
      </x:c>
      <x:c r="I41" s="76">
        <x:f>E41-G41</x:f>
        <x:v>1146.0999999999999</x:v>
      </x:c>
    </x:row>
    <x:row r="42" spans="1:9" s="54" customFormat="1" ht="12" customHeight="1">
      <x:c r="A42" s="32">
        <x:v>34</x:v>
      </x:c>
      <x:c r="B42" s="99" t="s">
        <x:v>163</x:v>
      </x:c>
      <x:c r="C42" s="64" t="s">
        <x:v>75</x:v>
      </x:c>
      <x:c r="D42" s="18" t="s">
        <x:v>36</x:v>
      </x:c>
      <x:c r="E42" s="19">
        <x:v>2105.3000000000002</x:v>
      </x:c>
      <x:c r="F42" s="20" t="s">
        <x:v>130</x:v>
      </x:c>
      <x:c r="G42" s="57">
        <x:f>E42*55%</x:f>
        <x:v>1157.9150000000002</x:v>
      </x:c>
      <x:c r="H42" s="77">
        <x:f t="shared" si="2"/>
        <x:v>0.55000000000000004</x:v>
      </x:c>
      <x:c r="I42" s="57">
        <x:f t="shared" si="1"/>
        <x:v>947.38499999999999</x:v>
      </x:c>
    </x:row>
    <x:row r="43" spans="1:9" s="54" customFormat="1" ht="10.5">
      <x:c r="A43" s="32">
        <x:v>35</x:v>
      </x:c>
      <x:c r="B43" s="101"/>
      <x:c r="C43" s="68" t="s">
        <x:v>99</x:v>
      </x:c>
      <x:c r="D43" s="33" t="s">
        <x:v>35</x:v>
      </x:c>
      <x:c r="E43" s="34">
        <x:v>5853.5</x:v>
      </x:c>
      <x:c r="F43" s="39" t="s">
        <x:v>17</x:v>
      </x:c>
      <x:c r="G43" s="76">
        <x:v>2699.3000000000002</x:v>
      </x:c>
      <x:c r="H43" s="80">
        <x:f t="shared" si="2"/>
        <x:v>0.46114290595370294</x:v>
      </x:c>
      <x:c r="I43" s="76">
        <x:f t="shared" si="1"/>
        <x:v>3154.1999999999998</x:v>
      </x:c>
    </x:row>
    <x:row r="44" spans="1:9" s="54" customFormat="1" ht="12" customHeight="1">
      <x:c r="A44" s="32">
        <x:v>36</x:v>
      </x:c>
      <x:c r="B44" s="99" t="s">
        <x:v>169</x:v>
      </x:c>
      <x:c r="C44" s="64" t="s">
        <x:v>76</x:v>
      </x:c>
      <x:c r="D44" s="18" t="s">
        <x:v>59</x:v>
      </x:c>
      <x:c r="E44" s="19">
        <x:v>2370.1999999999998</x:v>
      </x:c>
      <x:c r="F44" s="20" t="s">
        <x:v>17</x:v>
      </x:c>
      <x:c r="G44" s="57">
        <x:v>1029</x:v>
      </x:c>
      <x:c r="H44" s="77">
        <x:f t="shared" si="2"/>
        <x:v>0.43414057885410517</x:v>
      </x:c>
      <x:c r="I44" s="57">
        <x:f t="shared" si="1"/>
        <x:v>1341.1999999999998</x:v>
      </x:c>
    </x:row>
    <x:row r="45" spans="1:9" s="54" customFormat="1" ht="12" customHeight="1">
      <x:c r="A45" s="32">
        <x:v>37</x:v>
      </x:c>
      <x:c r="B45" s="101"/>
      <x:c r="C45" s="64" t="s">
        <x:v>77</x:v>
      </x:c>
      <x:c r="D45" s="18" t="s">
        <x:v>51</x:v>
      </x:c>
      <x:c r="E45" s="19">
        <x:v>1052</x:v>
      </x:c>
      <x:c r="F45" s="20" t="s">
        <x:v>182</x:v>
      </x:c>
      <x:c r="G45" s="57">
        <x:v>613</x:v>
      </x:c>
      <x:c r="H45" s="77">
        <x:f t="shared" si="2"/>
        <x:v>0.58269961977186313</x:v>
      </x:c>
      <x:c r="I45" s="57">
        <x:f t="shared" si="1"/>
        <x:v>439</x:v>
      </x:c>
    </x:row>
    <x:row r="46" spans="1:9" s="54" customFormat="1" ht="12" customHeight="1">
      <x:c r="A46" s="32">
        <x:v>38</x:v>
      </x:c>
      <x:c r="B46" s="64" t="s">
        <x:v>164</x:v>
      </x:c>
      <x:c r="C46" s="64" t="s">
        <x:v>79</x:v>
      </x:c>
      <x:c r="D46" s="18" t="s">
        <x:v>44</x:v>
      </x:c>
      <x:c r="E46" s="19">
        <x:v>1653.2</x:v>
      </x:c>
      <x:c r="F46" s="20" t="s">
        <x:v>17</x:v>
      </x:c>
      <x:c r="G46" s="57">
        <x:v>850</x:v>
      </x:c>
      <x:c r="H46" s="77">
        <x:f t="shared" si="2"/>
        <x:v>0.51415436728768449</x:v>
      </x:c>
      <x:c r="I46" s="57">
        <x:f t="shared" si="1"/>
        <x:v>803.20000000000005</x:v>
      </x:c>
    </x:row>
    <x:row r="47" spans="1:9" s="54" customFormat="1" ht="12" customHeight="1">
      <x:c r="A47" s="32">
        <x:v>39</x:v>
      </x:c>
      <x:c r="B47" s="99" t="s">
        <x:v>168</x:v>
      </x:c>
      <x:c r="C47" s="64" t="s">
        <x:v>78</x:v>
      </x:c>
      <x:c r="D47" s="18" t="s">
        <x:v>13</x:v>
      </x:c>
      <x:c r="E47" s="19">
        <x:v>1500</x:v>
      </x:c>
      <x:c r="F47" s="20" t="s">
        <x:v>17</x:v>
      </x:c>
      <x:c r="G47" s="57">
        <x:f>E47*55%</x:f>
        <x:v>825.00000000000011</x:v>
      </x:c>
      <x:c r="H47" s="77">
        <x:f t="shared" si="2"/>
        <x:v>0.55000000000000004</x:v>
      </x:c>
      <x:c r="I47" s="57">
        <x:f t="shared" si="1"/>
        <x:v>674.99999999999989</x:v>
      </x:c>
    </x:row>
    <x:row r="48" spans="1:9" s="54" customFormat="1" ht="12" customHeight="1">
      <x:c r="A48" s="32">
        <x:v>40</x:v>
      </x:c>
      <x:c r="B48" s="100"/>
      <x:c r="C48" s="64" t="s">
        <x:v>80</x:v>
      </x:c>
      <x:c r="D48" s="18" t="s">
        <x:v>7</x:v>
      </x:c>
      <x:c r="E48" s="19">
        <x:v>2178.8000000000002</x:v>
      </x:c>
      <x:c r="F48" s="20" t="s">
        <x:v>17</x:v>
      </x:c>
      <x:c r="G48" s="57">
        <x:f t="shared" ref="G48:G69" si="4">E48*55%</x:f>
        <x:v>1198.3400000000001</x:v>
      </x:c>
      <x:c r="H48" s="77">
        <x:f t="shared" si="2"/>
        <x:v>0.55000000000000004</x:v>
      </x:c>
      <x:c r="I48" s="57">
        <x:f t="shared" si="1"/>
        <x:v>980.46000000000004</x:v>
      </x:c>
    </x:row>
    <x:row r="49" spans="1:9" s="54" customFormat="1" ht="12" customHeight="1">
      <x:c r="A49" s="32">
        <x:v>41</x:v>
      </x:c>
      <x:c r="B49" s="100"/>
      <x:c r="C49" s="64" t="s">
        <x:v>101</x:v>
      </x:c>
      <x:c r="D49" s="18" t="s">
        <x:v>6</x:v>
      </x:c>
      <x:c r="E49" s="19">
        <x:v>1503.9000000000001</x:v>
      </x:c>
      <x:c r="F49" s="20" t="s">
        <x:v>17</x:v>
      </x:c>
      <x:c r="G49" s="57">
        <x:f t="shared" si="4"/>
        <x:v>827.1450000000001</x:v>
      </x:c>
      <x:c r="H49" s="77">
        <x:f t="shared" si="2"/>
        <x:v>0.55000000000000004</x:v>
      </x:c>
      <x:c r="I49" s="57">
        <x:f t="shared" si="1"/>
        <x:v>676.755</x:v>
      </x:c>
    </x:row>
    <x:row r="50" spans="1:9" s="54" customFormat="1" ht="12" customHeight="1">
      <x:c r="A50" s="32">
        <x:v>42</x:v>
      </x:c>
      <x:c r="B50" s="100"/>
      <x:c r="C50" s="64" t="s">
        <x:v>113</x:v>
      </x:c>
      <x:c r="D50" s="18" t="s">
        <x:v>3</x:v>
      </x:c>
      <x:c r="E50" s="19">
        <x:v>1500.2</x:v>
      </x:c>
      <x:c r="F50" s="20" t="s">
        <x:v>17</x:v>
      </x:c>
      <x:c r="G50" s="57">
        <x:f t="shared" si="4"/>
        <x:v>825.11000000000013</x:v>
      </x:c>
      <x:c r="H50" s="77">
        <x:f t="shared" si="2"/>
        <x:v>0.55000000000000004</x:v>
      </x:c>
      <x:c r="I50" s="57">
        <x:f t="shared" si="1"/>
        <x:v>675.08999999999992</x:v>
      </x:c>
    </x:row>
    <x:row r="51" spans="1:9" s="54" customFormat="1" ht="12" customHeight="1">
      <x:c r="A51" s="32">
        <x:v>43</x:v>
      </x:c>
      <x:c r="B51" s="100"/>
      <x:c r="C51" s="64" t="s">
        <x:v>104</x:v>
      </x:c>
      <x:c r="D51" s="18" t="s">
        <x:v>2</x:v>
      </x:c>
      <x:c r="E51" s="19">
        <x:v>2048.0999999999999</x:v>
      </x:c>
      <x:c r="F51" s="20" t="s">
        <x:v>17</x:v>
      </x:c>
      <x:c r="G51" s="57">
        <x:f t="shared" si="4"/>
        <x:v>1126.4550000000002</x:v>
      </x:c>
      <x:c r="H51" s="77">
        <x:f t="shared" si="2"/>
        <x:v>0.55000000000000004</x:v>
      </x:c>
      <x:c r="I51" s="57">
        <x:f t="shared" si="1"/>
        <x:v>921.64499999999975</x:v>
      </x:c>
    </x:row>
    <x:row r="52" spans="1:9" s="54" customFormat="1" ht="12" customHeight="1">
      <x:c r="A52" s="32">
        <x:v>44</x:v>
      </x:c>
      <x:c r="B52" s="100"/>
      <x:c r="C52" s="64" t="s">
        <x:v>110</x:v>
      </x:c>
      <x:c r="D52" s="18" t="s">
        <x:v>161</x:v>
      </x:c>
      <x:c r="E52" s="19">
        <x:v>2426.5</x:v>
      </x:c>
      <x:c r="F52" s="20" t="s">
        <x:v>17</x:v>
      </x:c>
      <x:c r="G52" s="57">
        <x:f t="shared" si="4"/>
        <x:v>1334.575</x:v>
      </x:c>
      <x:c r="H52" s="77">
        <x:f t="shared" si="2"/>
        <x:v>0.55000000000000004</x:v>
      </x:c>
      <x:c r="I52" s="57">
        <x:f t="shared" si="1"/>
        <x:v>1091.925</x:v>
      </x:c>
    </x:row>
    <x:row r="53" spans="1:9" s="54" customFormat="1" ht="12" customHeight="1">
      <x:c r="A53" s="32">
        <x:v>45</x:v>
      </x:c>
      <x:c r="B53" s="100"/>
      <x:c r="C53" s="64" t="s">
        <x:v>111</x:v>
      </x:c>
      <x:c r="D53" s="18" t="s">
        <x:v>4</x:v>
      </x:c>
      <x:c r="E53" s="19">
        <x:v>2988</x:v>
      </x:c>
      <x:c r="F53" s="20" t="s">
        <x:v>17</x:v>
      </x:c>
      <x:c r="G53" s="57">
        <x:f t="shared" si="4"/>
        <x:v>1643.4000000000001</x:v>
      </x:c>
      <x:c r="H53" s="77">
        <x:f t="shared" si="2"/>
        <x:v>0.55000000000000004</x:v>
      </x:c>
      <x:c r="I53" s="57">
        <x:f t="shared" si="1"/>
        <x:v>1344.5999999999999</x:v>
      </x:c>
    </x:row>
    <x:row r="54" spans="1:9" s="54" customFormat="1" ht="12" customHeight="1">
      <x:c r="A54" s="32">
        <x:v>46</x:v>
      </x:c>
      <x:c r="B54" s="100"/>
      <x:c r="C54" s="64" t="s">
        <x:v>108</x:v>
      </x:c>
      <x:c r="D54" s="18" t="s">
        <x:v>1</x:v>
      </x:c>
      <x:c r="E54" s="19">
        <x:v>5589.6999999999998</x:v>
      </x:c>
      <x:c r="F54" s="20" t="s">
        <x:v>17</x:v>
      </x:c>
      <x:c r="G54" s="57">
        <x:f t="shared" si="4"/>
        <x:v>3074.335</x:v>
      </x:c>
      <x:c r="H54" s="77">
        <x:f t="shared" si="2"/>
        <x:v>0.55000000000000004</x:v>
      </x:c>
      <x:c r="I54" s="57">
        <x:f t="shared" si="1"/>
        <x:v>2515.3649999999998</x:v>
      </x:c>
    </x:row>
    <x:row r="55" spans="1:9" s="54" customFormat="1" ht="12" customHeight="1">
      <x:c r="A55" s="32">
        <x:v>47</x:v>
      </x:c>
      <x:c r="B55" s="100"/>
      <x:c r="C55" s="64" t="s">
        <x:v>106</x:v>
      </x:c>
      <x:c r="D55" s="18" t="s">
        <x:v>5</x:v>
      </x:c>
      <x:c r="E55" s="19">
        <x:v>4611.3000000000002</x:v>
      </x:c>
      <x:c r="F55" s="20" t="s">
        <x:v>17</x:v>
      </x:c>
      <x:c r="G55" s="57">
        <x:f t="shared" si="4"/>
        <x:v>2536.2150000000001</x:v>
      </x:c>
      <x:c r="H55" s="77">
        <x:f t="shared" si="2"/>
        <x:v>0.55000000000000004</x:v>
      </x:c>
      <x:c r="I55" s="57">
        <x:f t="shared" si="1"/>
        <x:v>2075.085</x:v>
      </x:c>
    </x:row>
    <x:row r="56" spans="1:10" s="54" customFormat="1" ht="12" customHeight="1">
      <x:c r="A56" s="32">
        <x:v>48</x:v>
      </x:c>
      <x:c r="B56" s="100"/>
      <x:c r="C56" s="64" t="s">
        <x:v>115</x:v>
      </x:c>
      <x:c r="D56" s="18" t="s">
        <x:v>165</x:v>
      </x:c>
      <x:c r="E56" s="19">
        <x:v>3006.9000000000001</x:v>
      </x:c>
      <x:c r="F56" s="20" t="s">
        <x:v>17</x:v>
      </x:c>
      <x:c r="G56" s="57">
        <x:f t="shared" si="4"/>
        <x:v>1653.7950000000001</x:v>
      </x:c>
      <x:c r="H56" s="77">
        <x:f t="shared" si="2"/>
        <x:v>0.55000000000000004</x:v>
      </x:c>
      <x:c r="I56" s="57">
        <x:f t="shared" si="1"/>
        <x:v>1353.105</x:v>
      </x:c>
      <x:c r="J56" s="94"/>
    </x:row>
    <x:row r="57" spans="1:9" s="54" customFormat="1" ht="10.5">
      <x:c r="A57" s="32">
        <x:v>49</x:v>
      </x:c>
      <x:c r="B57" s="101"/>
      <x:c r="C57" s="68" t="s">
        <x:v>144</x:v>
      </x:c>
      <x:c r="D57" s="33" t="s">
        <x:v>11</x:v>
      </x:c>
      <x:c r="E57" s="34">
        <x:v>5284</x:v>
      </x:c>
      <x:c r="F57" s="39" t="s">
        <x:v>0</x:v>
      </x:c>
      <x:c r="G57" s="57">
        <x:f>E57*55%</x:f>
        <x:v>2906.2000000000003</x:v>
      </x:c>
      <x:c r="H57" s="77">
        <x:f>G57/E57</x:f>
        <x:v>0.55000000000000004</x:v>
      </x:c>
      <x:c r="I57" s="57">
        <x:f>E57-G57</x:f>
        <x:v>2377.7999999999997</x:v>
      </x:c>
    </x:row>
    <x:row r="58" spans="1:9" s="54" customFormat="1" ht="12" customHeight="1">
      <x:c r="A58" s="32">
        <x:v>50</x:v>
      </x:c>
      <x:c r="B58" s="99" t="s">
        <x:v>166</x:v>
      </x:c>
      <x:c r="C58" s="64" t="s">
        <x:v>84</x:v>
      </x:c>
      <x:c r="D58" s="18" t="s">
        <x:v>141</x:v>
      </x:c>
      <x:c r="E58" s="19">
        <x:v>3150</x:v>
      </x:c>
      <x:c r="F58" s="20" t="s">
        <x:v>132</x:v>
      </x:c>
      <x:c r="G58" s="57">
        <x:f t="shared" si="4"/>
        <x:v>1732.5000000000002</x:v>
      </x:c>
      <x:c r="H58" s="77">
        <x:f t="shared" si="2"/>
        <x:v>0.55000000000000004</x:v>
      </x:c>
      <x:c r="I58" s="57">
        <x:f t="shared" si="1"/>
        <x:v>1417.4999999999998</x:v>
      </x:c>
    </x:row>
    <x:row r="59" spans="1:9" s="54" customFormat="1" ht="12" customHeight="1">
      <x:c r="A59" s="32">
        <x:v>51</x:v>
      </x:c>
      <x:c r="B59" s="100"/>
      <x:c r="C59" s="64" t="s">
        <x:v>109</x:v>
      </x:c>
      <x:c r="D59" s="18" t="s">
        <x:v>42</x:v>
      </x:c>
      <x:c r="E59" s="19">
        <x:v>1504</x:v>
      </x:c>
      <x:c r="F59" s="20" t="s">
        <x:v>49</x:v>
      </x:c>
      <x:c r="G59" s="57">
        <x:f t="shared" si="4"/>
        <x:v>827.20000000000005</x:v>
      </x:c>
      <x:c r="H59" s="77">
        <x:f t="shared" si="2"/>
        <x:v>0.55000000000000004</x:v>
      </x:c>
      <x:c r="I59" s="57">
        <x:f t="shared" si="1"/>
        <x:v>676.79999999999995</x:v>
      </x:c>
    </x:row>
    <x:row r="60" spans="1:9" s="54" customFormat="1" ht="12" customHeight="1">
      <x:c r="A60" s="32">
        <x:v>52</x:v>
      </x:c>
      <x:c r="B60" s="100"/>
      <x:c r="C60" s="64" t="s">
        <x:v>102</x:v>
      </x:c>
      <x:c r="D60" s="18" t="s">
        <x:v>154</x:v>
      </x:c>
      <x:c r="E60" s="19">
        <x:v>1182.9000000000001</x:v>
      </x:c>
      <x:c r="F60" s="20" t="s">
        <x:v>177</x:v>
      </x:c>
      <x:c r="G60" s="57">
        <x:v>665.89999999999998</x:v>
      </x:c>
      <x:c r="H60" s="77">
        <x:f t="shared" si="2"/>
        <x:v>0.56293854087412287</x:v>
      </x:c>
      <x:c r="I60" s="57">
        <x:f t="shared" si="1"/>
        <x:v>517.00000000000011</x:v>
      </x:c>
    </x:row>
    <x:row r="61" spans="1:9" s="54" customFormat="1" ht="10.5">
      <x:c r="A61" s="32">
        <x:v>53</x:v>
      </x:c>
      <x:c r="B61" s="101"/>
      <x:c r="C61" s="64" t="s">
        <x:v>112</x:v>
      </x:c>
      <x:c r="D61" s="18" t="s">
        <x:v>48</x:v>
      </x:c>
      <x:c r="E61" s="19">
        <x:v>10187</x:v>
      </x:c>
      <x:c r="F61" s="20" t="s">
        <x:v>26</x:v>
      </x:c>
      <x:c r="G61" s="57">
        <x:f t="shared" si="4"/>
        <x:v>5602.8500000000004</x:v>
      </x:c>
      <x:c r="H61" s="77">
        <x:f t="shared" si="2"/>
        <x:v>0.55000000000000004</x:v>
      </x:c>
      <x:c r="I61" s="57">
        <x:f t="shared" si="1"/>
        <x:v>4584.1499999999996</x:v>
      </x:c>
    </x:row>
    <x:row r="62" spans="1:10" s="94" customFormat="1" ht="12" customHeight="1">
      <x:c r="A62" s="32">
        <x:v>54</x:v>
      </x:c>
      <x:c r="B62" s="99" t="s">
        <x:v>119</x:v>
      </x:c>
      <x:c r="C62" s="68" t="s">
        <x:v>114</x:v>
      </x:c>
      <x:c r="D62" s="33" t="s">
        <x:v>45</x:v>
      </x:c>
      <x:c r="E62" s="34">
        <x:v>1485.5999999999999</x:v>
      </x:c>
      <x:c r="F62" s="39" t="s">
        <x:v>17</x:v>
      </x:c>
      <x:c r="G62" s="57">
        <x:f t="shared" si="4"/>
        <x:v>817.08000000000004</x:v>
      </x:c>
      <x:c r="H62" s="77">
        <x:f t="shared" si="2"/>
        <x:v>0.55000000000000004</x:v>
      </x:c>
      <x:c r="I62" s="57">
        <x:f t="shared" si="1"/>
        <x:v>668.51999999999987</x:v>
      </x:c>
      <x:c r="J62" s="54"/>
    </x:row>
    <x:row r="63" spans="1:9" s="54" customFormat="1" ht="12" customHeight="1">
      <x:c r="A63" s="32">
        <x:v>55</x:v>
      </x:c>
      <x:c r="B63" s="100"/>
      <x:c r="C63" s="64" t="s">
        <x:v>103</x:v>
      </x:c>
      <x:c r="D63" s="18" t="s">
        <x:v>46</x:v>
      </x:c>
      <x:c r="E63" s="19">
        <x:v>1486.8</x:v>
      </x:c>
      <x:c r="F63" s="20" t="s">
        <x:v>17</x:v>
      </x:c>
      <x:c r="G63" s="57">
        <x:f t="shared" si="4"/>
        <x:v>817.74000000000001</x:v>
      </x:c>
      <x:c r="H63" s="77">
        <x:f t="shared" si="2"/>
        <x:v>0.55000000000000004</x:v>
      </x:c>
      <x:c r="I63" s="57">
        <x:f t="shared" si="1"/>
        <x:v>669.05999999999995</x:v>
      </x:c>
    </x:row>
    <x:row r="64" spans="1:9" s="54" customFormat="1" ht="12" customHeight="1">
      <x:c r="A64" s="32">
        <x:v>56</x:v>
      </x:c>
      <x:c r="B64" s="100"/>
      <x:c r="C64" s="64" t="s">
        <x:v>85</x:v>
      </x:c>
      <x:c r="D64" s="18" t="s">
        <x:v>50</x:v>
      </x:c>
      <x:c r="E64" s="19">
        <x:v>1800</x:v>
      </x:c>
      <x:c r="F64" s="20" t="s">
        <x:v>134</x:v>
      </x:c>
      <x:c r="G64" s="57">
        <x:f t="shared" si="4"/>
        <x:v>990.00000000000011</x:v>
      </x:c>
      <x:c r="H64" s="77">
        <x:f t="shared" si="2"/>
        <x:v>0.55000000000000004</x:v>
      </x:c>
      <x:c r="I64" s="57">
        <x:f t="shared" si="1"/>
        <x:v>809.99999999999989</x:v>
      </x:c>
    </x:row>
    <x:row r="65" spans="1:9" s="54" customFormat="1" ht="12" customHeight="1">
      <x:c r="A65" s="32">
        <x:v>57</x:v>
      </x:c>
      <x:c r="B65" s="100"/>
      <x:c r="C65" s="64" t="s">
        <x:v>88</x:v>
      </x:c>
      <x:c r="D65" s="18" t="s">
        <x:v>142</x:v>
      </x:c>
      <x:c r="E65" s="19">
        <x:v>3933.3000000000002</x:v>
      </x:c>
      <x:c r="F65" s="20" t="s">
        <x:v>17</x:v>
      </x:c>
      <x:c r="G65" s="57">
        <x:f t="shared" si="4"/>
        <x:v>2163.3150000000001</x:v>
      </x:c>
      <x:c r="H65" s="77">
        <x:f t="shared" si="2"/>
        <x:v>0.54999999999999993</x:v>
      </x:c>
      <x:c r="I65" s="57">
        <x:f t="shared" si="1"/>
        <x:v>1769.9850000000001</x:v>
      </x:c>
    </x:row>
    <x:row r="66" spans="1:10" s="54" customFormat="1" ht="12" customHeight="1">
      <x:c r="A66" s="32">
        <x:v>58</x:v>
      </x:c>
      <x:c r="B66" s="100"/>
      <x:c r="C66" s="64" t="s">
        <x:v>90</x:v>
      </x:c>
      <x:c r="D66" s="18" t="s">
        <x:v>52</x:v>
      </x:c>
      <x:c r="E66" s="19">
        <x:v>1610.5999999999999</x:v>
      </x:c>
      <x:c r="F66" s="20" t="s">
        <x:v>17</x:v>
      </x:c>
      <x:c r="G66" s="57">
        <x:f t="shared" si="4"/>
        <x:v>885.83000000000004</x:v>
      </x:c>
      <x:c r="H66" s="77">
        <x:f t="shared" si="2"/>
        <x:v>0.55000000000000004</x:v>
      </x:c>
      <x:c r="I66" s="57">
        <x:f t="shared" si="1"/>
        <x:v>724.76999999999987</x:v>
      </x:c>
      <x:c r="J66" s="95"/>
    </x:row>
    <x:row r="67" spans="1:10" s="54" customFormat="1" ht="12" customHeight="1">
      <x:c r="A67" s="32">
        <x:v>59</x:v>
      </x:c>
      <x:c r="B67" s="100"/>
      <x:c r="C67" s="64" t="s">
        <x:v>105</x:v>
      </x:c>
      <x:c r="D67" s="18" t="s">
        <x:v>53</x:v>
      </x:c>
      <x:c r="E67" s="19">
        <x:v>1800.3</x:v>
      </x:c>
      <x:c r="F67" s="20" t="s">
        <x:v>17</x:v>
      </x:c>
      <x:c r="G67" s="57">
        <x:f t="shared" si="4"/>
        <x:v>990.16500000000008</x:v>
      </x:c>
      <x:c r="H67" s="77">
        <x:f t="shared" si="2"/>
        <x:v>0.55000000000000004</x:v>
      </x:c>
      <x:c r="I67" s="57">
        <x:f t="shared" si="1"/>
        <x:v>810.13499999999988</x:v>
      </x:c>
      <x:c r="J67" s="95"/>
    </x:row>
    <x:row r="68" spans="1:10" s="54" customFormat="1" ht="12" customHeight="1">
      <x:c r="A68" s="32">
        <x:v>60</x:v>
      </x:c>
      <x:c r="B68" s="101"/>
      <x:c r="C68" s="64" t="s">
        <x:v>86</x:v>
      </x:c>
      <x:c r="D68" s="18" t="s">
        <x:v>47</x:v>
      </x:c>
      <x:c r="E68" s="19">
        <x:v>2461.1999999999998</x:v>
      </x:c>
      <x:c r="F68" s="20" t="s">
        <x:v>17</x:v>
      </x:c>
      <x:c r="G68" s="57">
        <x:f t="shared" si="4"/>
        <x:v>1353.6600000000001</x:v>
      </x:c>
      <x:c r="H68" s="77">
        <x:f t="shared" si="2"/>
        <x:v>0.55000000000000004</x:v>
      </x:c>
      <x:c r="I68" s="57">
        <x:f t="shared" si="1"/>
        <x:v>1107.5399999999997</x:v>
      </x:c>
      <x:c r="J68" s="95"/>
    </x:row>
    <x:row r="69" spans="1:10" s="54" customFormat="1" ht="12" customHeight="1">
      <x:c r="A69" s="32">
        <x:v>61</x:v>
      </x:c>
      <x:c r="B69" s="99" t="s">
        <x:v>122</x:v>
      </x:c>
      <x:c r="C69" s="64" t="s">
        <x:v>107</x:v>
      </x:c>
      <x:c r="D69" s="18" t="s">
        <x:v>143</x:v>
      </x:c>
      <x:c r="E69" s="19">
        <x:v>1698.7</x:v>
      </x:c>
      <x:c r="F69" s="20" t="s">
        <x:v>17</x:v>
      </x:c>
      <x:c r="G69" s="57">
        <x:f t="shared" si="4"/>
        <x:v>934.28500000000008</x:v>
      </x:c>
      <x:c r="H69" s="77">
        <x:f t="shared" si="2"/>
        <x:v>0.55000000000000004</x:v>
      </x:c>
      <x:c r="I69" s="57">
        <x:f t="shared" si="1"/>
        <x:v>764.41499999999996</x:v>
      </x:c>
      <x:c r="J69" s="95"/>
    </x:row>
    <x:row r="70" spans="1:10" s="54" customFormat="1" ht="12" customHeight="1">
      <x:c r="A70" s="32">
        <x:v>62</x:v>
      </x:c>
      <x:c r="B70" s="100"/>
      <x:c r="C70" s="64" t="s">
        <x:v>87</x:v>
      </x:c>
      <x:c r="D70" s="18" t="s">
        <x:v>139</x:v>
      </x:c>
      <x:c r="E70" s="19">
        <x:v>1701.3</x:v>
      </x:c>
      <x:c r="F70" s="20" t="s">
        <x:v>17</x:v>
      </x:c>
      <x:c r="G70" s="57">
        <x:v>986.38999999999999</x:v>
      </x:c>
      <x:c r="H70" s="77">
        <x:f t="shared" si="2"/>
        <x:v>0.57978604596485039</x:v>
      </x:c>
      <x:c r="I70" s="57">
        <x:f t="shared" si="1"/>
        <x:v>714.90999999999997</x:v>
      </x:c>
      <x:c r="J70" s="95"/>
    </x:row>
    <x:row r="71" spans="1:10" s="54" customFormat="1" ht="12" customHeight="1">
      <x:c r="A71" s="32">
        <x:v>63</x:v>
      </x:c>
      <x:c r="B71" s="101"/>
      <x:c r="C71" s="64" t="s">
        <x:v>70</x:v>
      </x:c>
      <x:c r="D71" s="18" t="s">
        <x:v>43</x:v>
      </x:c>
      <x:c r="E71" s="19">
        <x:v>1514.7</x:v>
      </x:c>
      <x:c r="F71" s="20" t="s">
        <x:v>132</x:v>
      </x:c>
      <x:c r="G71" s="57">
        <x:f>E71*55%</x:f>
        <x:v>833.08500000000004</x:v>
      </x:c>
      <x:c r="H71" s="77">
        <x:f t="shared" si="2"/>
        <x:v>0.55000000000000004</x:v>
      </x:c>
      <x:c r="I71" s="57">
        <x:f t="shared" si="1"/>
        <x:v>681.61500000000001</x:v>
      </x:c>
      <x:c r="J71" s="95"/>
    </x:row>
    <x:row r="72" spans="1:10" s="53" customFormat="1">
      <x:c r="A72" s="13"/>
      <x:c r="B72" s="62"/>
      <x:c r="C72" s="62" t="str">
        <x:f>"도시농업"&amp;COUNTA(C73)&amp;"개소"</x:f>
        <x:v>도시농업1개소</x:v>
      </x:c>
      <x:c r="D72" s="14"/>
      <x:c r="E72" s="15">
        <x:f>SUM(E73)</x:f>
        <x:v>18623</x:v>
      </x:c>
      <x:c r="F72" s="16"/>
      <x:c r="G72" s="57"/>
      <x:c r="H72" s="77"/>
      <x:c r="I72" s="57"/>
      <x:c r="J72" s="5"/>
    </x:row>
    <x:row r="73" spans="1:9" s="54" customFormat="1" ht="15" customHeight="1">
      <x:c r="A73" s="17">
        <x:v>64</x:v>
      </x:c>
      <x:c r="B73" s="64" t="s">
        <x:v>148</x:v>
      </x:c>
      <x:c r="C73" s="64" t="s">
        <x:v>9</x:v>
      </x:c>
      <x:c r="D73" s="18" t="s">
        <x:v>12</x:v>
      </x:c>
      <x:c r="E73" s="19">
        <x:v>18623</x:v>
      </x:c>
      <x:c r="F73" s="20" t="s">
        <x:v>49</x:v>
      </x:c>
      <x:c r="G73" s="57">
        <x:v>999</x:v>
      </x:c>
      <x:c r="H73" s="77">
        <x:f>G73/E73</x:f>
        <x:v>0.053643344251731728</x:v>
      </x:c>
      <x:c r="I73" s="57">
        <x:f>E73-G73</x:f>
        <x:v>17624</x:v>
      </x:c>
    </x:row>
    <x:row r="74" spans="1:6">
      <x:c r="A74" s="6"/>
      <x:c r="B74" s="6"/>
      <x:c r="C74" s="6"/>
      <x:c r="D74" s="7"/>
      <x:c r="E74" s="37"/>
      <x:c r="F74" s="8"/>
    </x:row>
    <x:row r="75" spans="1:6">
      <x:c r="A75" s="29"/>
      <x:c r="B75" s="29"/>
      <x:c r="C75" s="29"/>
      <x:c r="D75" s="29"/>
      <x:c r="E75" s="38"/>
      <x:c r="F75" s="29"/>
    </x:row>
    <x:row r="76" spans="1:6">
      <x:c r="A76" s="29"/>
      <x:c r="B76" s="29"/>
      <x:c r="C76" s="29"/>
      <x:c r="D76" s="29"/>
      <x:c r="E76" s="29"/>
      <x:c r="F76" s="29"/>
    </x:row>
    <x:row r="77" spans="1:6">
      <x:c r="A77" s="29"/>
      <x:c r="B77" s="29"/>
      <x:c r="C77" s="29"/>
      <x:c r="D77" s="29"/>
      <x:c r="E77" s="38"/>
      <x:c r="F77" s="29"/>
    </x:row>
    <x:row r="78" spans="1:6">
      <x:c r="A78" s="29"/>
      <x:c r="B78" s="29"/>
      <x:c r="C78" s="29"/>
      <x:c r="D78" s="29"/>
      <x:c r="E78" s="29"/>
      <x:c r="F78" s="29"/>
    </x:row>
    <x:row r="79" spans="1:6">
      <x:c r="A79" s="29"/>
      <x:c r="B79" s="29"/>
      <x:c r="C79" s="29"/>
      <x:c r="D79" s="29"/>
      <x:c r="E79" s="29"/>
      <x:c r="F79" s="29"/>
    </x:row>
    <x:row r="80" spans="1:6">
      <x:c r="A80" s="29"/>
      <x:c r="B80" s="29"/>
      <x:c r="C80" s="29"/>
      <x:c r="D80" s="29"/>
      <x:c r="E80" s="29"/>
      <x:c r="F80" s="29"/>
    </x:row>
  </x:sheetData>
  <x:mergeCells count="12">
    <x:mergeCell ref="B62:B68"/>
    <x:mergeCell ref="B69:B71"/>
    <x:mergeCell ref="B42:B43"/>
    <x:mergeCell ref="B44:B45"/>
    <x:mergeCell ref="B47:B57"/>
    <x:mergeCell ref="B58:B61"/>
    <x:mergeCell ref="C1:F1"/>
    <x:mergeCell ref="B21:B24"/>
    <x:mergeCell ref="B28:B33"/>
    <x:mergeCell ref="B37:B40"/>
    <x:mergeCell ref="B35:B36"/>
    <x:mergeCell ref="B26:B27"/>
  </x:mergeCells>
  <x:printOptions horizontalCentered="1" verticalCentered="0" headings="0" gridLines="0" gridLinesSet="1"/>
  <x:pageMargins left="0.51180553436279297" right="0.35430556535720825" top="0.39361110329627991" bottom="0.39361110329627991" header="0" footer="0"/>
  <x:pageSetup paperSize="9" scale="95" firstPageNumber="1" fitToWidth="1" fitToHeight="0" orientation="portrait" usePrinterDefaults="1" blackAndWhite="0" draft="0" useFirstPageNumber="0" horizontalDpi="600" verticalDpi="600" copies="1"/>
  <x:legacy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</cp:revision>
  <cp:lastPrinted>2024-03-28T02:46:30.000</cp:lastPrinted>
  <dcterms:created xsi:type="dcterms:W3CDTF">2011-01-26T02:20:52.000</dcterms:created>
  <dcterms:modified xsi:type="dcterms:W3CDTF">2025-01-05T23:52:06.551</dcterms:modified>
  <cp:version>1000.0100.01</cp:version>
</cp:coreProperties>
</file>