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4\08월\"/>
    </mc:Choice>
  </mc:AlternateContent>
  <bookViews>
    <workbookView xWindow="0" yWindow="0" windowWidth="28800" windowHeight="12390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특별회계'!$B$6:$O$77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일반회계'!$B$1:$L$71</definedName>
    <definedName name="_xlnm.Print_Area" localSheetId="1">'군구세외 특별회계'!$B$1:$M$71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2" i="2" l="1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H76" i="2" s="1"/>
  <c r="M77" i="2"/>
  <c r="G76" i="2"/>
  <c r="O76" i="2"/>
  <c r="K76" i="2"/>
  <c r="E76" i="2"/>
  <c r="O75" i="2"/>
  <c r="H74" i="2" s="1"/>
  <c r="M75" i="2"/>
  <c r="G74" i="2"/>
  <c r="O74" i="2"/>
  <c r="K74" i="2"/>
  <c r="E74" i="2"/>
  <c r="O73" i="2"/>
  <c r="H72" i="2" s="1"/>
  <c r="G72" i="2"/>
  <c r="O72" i="2"/>
  <c r="K72" i="2"/>
  <c r="E72" i="2"/>
  <c r="O71" i="2"/>
  <c r="M71" i="2"/>
  <c r="L71" i="2"/>
  <c r="O70" i="2"/>
  <c r="M70" i="2"/>
  <c r="O69" i="2"/>
  <c r="K69" i="2"/>
  <c r="E69" i="2"/>
  <c r="O68" i="2"/>
  <c r="H67" i="2"/>
  <c r="M68" i="2"/>
  <c r="O67" i="2"/>
  <c r="K67" i="2"/>
  <c r="E67" i="2"/>
  <c r="O66" i="2"/>
  <c r="H65" i="2"/>
  <c r="M66" i="2"/>
  <c r="O65" i="2"/>
  <c r="K65" i="2"/>
  <c r="E65" i="2"/>
  <c r="O64" i="2"/>
  <c r="H63" i="2"/>
  <c r="M64" i="2"/>
  <c r="O63" i="2"/>
  <c r="K63" i="2"/>
  <c r="K62" i="2" s="1"/>
  <c r="E63" i="2"/>
  <c r="E62" i="2" s="1"/>
  <c r="O62" i="2"/>
  <c r="O61" i="2"/>
  <c r="H60" i="2" s="1"/>
  <c r="G60" i="2"/>
  <c r="M61" i="2"/>
  <c r="O60" i="2"/>
  <c r="K60" i="2"/>
  <c r="E60" i="2"/>
  <c r="O59" i="2"/>
  <c r="L59" i="2"/>
  <c r="I59" i="2"/>
  <c r="J59" i="2" s="1"/>
  <c r="O58" i="2"/>
  <c r="I58" i="2" s="1"/>
  <c r="J58" i="2" s="1"/>
  <c r="O57" i="2"/>
  <c r="I57" i="2" s="1"/>
  <c r="L57" i="2"/>
  <c r="J57" i="2"/>
  <c r="O56" i="2"/>
  <c r="L56" i="2"/>
  <c r="I56" i="2"/>
  <c r="J56" i="2" s="1"/>
  <c r="O55" i="2"/>
  <c r="I55" i="2" s="1"/>
  <c r="J55" i="2" s="1"/>
  <c r="O54" i="2"/>
  <c r="I54" i="2" s="1"/>
  <c r="L54" i="2"/>
  <c r="J54" i="2"/>
  <c r="O53" i="2"/>
  <c r="H52" i="2" s="1"/>
  <c r="G52" i="2"/>
  <c r="O52" i="2"/>
  <c r="K52" i="2"/>
  <c r="E52" i="2"/>
  <c r="O51" i="2"/>
  <c r="M51" i="2"/>
  <c r="L51" i="2"/>
  <c r="O50" i="2"/>
  <c r="I50" i="2" s="1"/>
  <c r="J50" i="2" s="1"/>
  <c r="O49" i="2"/>
  <c r="L49" i="2"/>
  <c r="O48" i="2"/>
  <c r="K48" i="2"/>
  <c r="G48" i="2"/>
  <c r="L48" i="2" s="1"/>
  <c r="E48" i="2"/>
  <c r="O47" i="2"/>
  <c r="L47" i="2"/>
  <c r="O46" i="2"/>
  <c r="K46" i="2"/>
  <c r="H46" i="2"/>
  <c r="G46" i="2"/>
  <c r="E46" i="2"/>
  <c r="O45" i="2"/>
  <c r="I45" i="2" s="1"/>
  <c r="J45" i="2" s="1"/>
  <c r="L45" i="2"/>
  <c r="M45" i="2"/>
  <c r="O44" i="2"/>
  <c r="M44" i="2"/>
  <c r="L44" i="2"/>
  <c r="I44" i="2"/>
  <c r="J44" i="2" s="1"/>
  <c r="O43" i="2"/>
  <c r="O42" i="2"/>
  <c r="I42" i="2" s="1"/>
  <c r="J42" i="2" s="1"/>
  <c r="L42" i="2"/>
  <c r="M42" i="2"/>
  <c r="O41" i="2"/>
  <c r="M41" i="2"/>
  <c r="K41" i="2"/>
  <c r="K40" i="2" s="1"/>
  <c r="E41" i="2"/>
  <c r="E40" i="2" s="1"/>
  <c r="O40" i="2"/>
  <c r="O39" i="2"/>
  <c r="L39" i="2"/>
  <c r="I39" i="2"/>
  <c r="J39" i="2" s="1"/>
  <c r="O38" i="2"/>
  <c r="O37" i="2"/>
  <c r="I37" i="2" s="1"/>
  <c r="M37" i="2"/>
  <c r="O36" i="2"/>
  <c r="K36" i="2"/>
  <c r="E36" i="2"/>
  <c r="O35" i="2"/>
  <c r="F34" i="2" s="1"/>
  <c r="I35" i="2"/>
  <c r="H34" i="2"/>
  <c r="O34" i="2"/>
  <c r="L34" i="2"/>
  <c r="K34" i="2"/>
  <c r="G34" i="2"/>
  <c r="E34" i="2"/>
  <c r="O33" i="2"/>
  <c r="I33" i="2" s="1"/>
  <c r="J33" i="2" s="1"/>
  <c r="M33" i="2"/>
  <c r="O32" i="2"/>
  <c r="L32" i="2"/>
  <c r="I32" i="2"/>
  <c r="J32" i="2" s="1"/>
  <c r="O31" i="2"/>
  <c r="O30" i="2"/>
  <c r="I30" i="2" s="1"/>
  <c r="J30" i="2" s="1"/>
  <c r="M30" i="2"/>
  <c r="O29" i="2"/>
  <c r="L29" i="2"/>
  <c r="I29" i="2"/>
  <c r="O28" i="2"/>
  <c r="K28" i="2"/>
  <c r="E28" i="2"/>
  <c r="O27" i="2"/>
  <c r="L27" i="2"/>
  <c r="I27" i="2"/>
  <c r="J27" i="2" s="1"/>
  <c r="O26" i="2"/>
  <c r="O25" i="2"/>
  <c r="O24" i="2"/>
  <c r="I24" i="2"/>
  <c r="J24" i="2" s="1"/>
  <c r="O23" i="2"/>
  <c r="L23" i="2"/>
  <c r="I23" i="2"/>
  <c r="O22" i="2"/>
  <c r="K22" i="2"/>
  <c r="E22" i="2"/>
  <c r="O21" i="2"/>
  <c r="L21" i="2"/>
  <c r="I21" i="2"/>
  <c r="J21" i="2" s="1"/>
  <c r="O20" i="2"/>
  <c r="O19" i="2"/>
  <c r="I19" i="2"/>
  <c r="J19" i="2" s="1"/>
  <c r="M19" i="2"/>
  <c r="O18" i="2"/>
  <c r="L18" i="2"/>
  <c r="I18" i="2"/>
  <c r="J18" i="2" s="1"/>
  <c r="O17" i="2"/>
  <c r="O16" i="2"/>
  <c r="I16" i="2" s="1"/>
  <c r="J16" i="2" s="1"/>
  <c r="O15" i="2"/>
  <c r="L15" i="2"/>
  <c r="I15" i="2"/>
  <c r="J15" i="2" s="1"/>
  <c r="O14" i="2"/>
  <c r="O13" i="2"/>
  <c r="I13" i="2"/>
  <c r="O12" i="2"/>
  <c r="K12" i="2"/>
  <c r="E12" i="2"/>
  <c r="O11" i="2"/>
  <c r="I11" i="2" s="1"/>
  <c r="J11" i="2" s="1"/>
  <c r="M11" i="2"/>
  <c r="O10" i="2"/>
  <c r="L10" i="2"/>
  <c r="I10" i="2"/>
  <c r="O9" i="2"/>
  <c r="K9" i="2"/>
  <c r="H9" i="2"/>
  <c r="G9" i="2"/>
  <c r="L9" i="2" s="1"/>
  <c r="E9" i="2"/>
  <c r="O8" i="2"/>
  <c r="K8" i="2"/>
  <c r="K7" i="2" s="1"/>
  <c r="E8" i="2"/>
  <c r="E7" i="2" s="1"/>
  <c r="L3" i="2"/>
  <c r="I77" i="1"/>
  <c r="H76" i="1"/>
  <c r="M77" i="1"/>
  <c r="L76" i="1"/>
  <c r="K76" i="1"/>
  <c r="G76" i="1"/>
  <c r="F76" i="1"/>
  <c r="E76" i="1"/>
  <c r="I75" i="1"/>
  <c r="M75" i="1"/>
  <c r="E74" i="1"/>
  <c r="L74" i="1" s="1"/>
  <c r="K74" i="1"/>
  <c r="H74" i="1"/>
  <c r="G74" i="1"/>
  <c r="F74" i="1"/>
  <c r="K72" i="1"/>
  <c r="I73" i="1"/>
  <c r="M73" i="1"/>
  <c r="E72" i="1"/>
  <c r="H72" i="1"/>
  <c r="F72" i="1"/>
  <c r="K69" i="1"/>
  <c r="I71" i="1"/>
  <c r="M71" i="1"/>
  <c r="L70" i="1"/>
  <c r="H69" i="1"/>
  <c r="E69" i="1"/>
  <c r="G69" i="1"/>
  <c r="K67" i="1"/>
  <c r="L68" i="1"/>
  <c r="H67" i="1"/>
  <c r="G67" i="1"/>
  <c r="E67" i="1"/>
  <c r="H65" i="1"/>
  <c r="M66" i="1"/>
  <c r="K65" i="1"/>
  <c r="F65" i="1"/>
  <c r="E65" i="1"/>
  <c r="L64" i="1"/>
  <c r="G63" i="1"/>
  <c r="K63" i="1"/>
  <c r="F63" i="1"/>
  <c r="E63" i="1"/>
  <c r="K60" i="1"/>
  <c r="M61" i="1"/>
  <c r="I61" i="1"/>
  <c r="H60" i="1"/>
  <c r="G60" i="1"/>
  <c r="K52" i="1"/>
  <c r="M59" i="1"/>
  <c r="I59" i="1"/>
  <c r="L59" i="1"/>
  <c r="I58" i="1"/>
  <c r="J58" i="1" s="1"/>
  <c r="I57" i="1"/>
  <c r="J57" i="1" s="1"/>
  <c r="M57" i="1"/>
  <c r="L56" i="1"/>
  <c r="I56" i="1"/>
  <c r="J56" i="1" s="1"/>
  <c r="I55" i="1"/>
  <c r="J55" i="1" s="1"/>
  <c r="M55" i="1"/>
  <c r="L54" i="1"/>
  <c r="G52" i="1"/>
  <c r="I54" i="1"/>
  <c r="J54" i="1" s="1"/>
  <c r="I53" i="1"/>
  <c r="M53" i="1"/>
  <c r="E52" i="1"/>
  <c r="L52" i="1" s="1"/>
  <c r="H52" i="1"/>
  <c r="F52" i="1"/>
  <c r="I51" i="1"/>
  <c r="J51" i="1" s="1"/>
  <c r="M51" i="1"/>
  <c r="L50" i="1"/>
  <c r="I50" i="1"/>
  <c r="J50" i="1" s="1"/>
  <c r="K48" i="1"/>
  <c r="I49" i="1"/>
  <c r="M49" i="1"/>
  <c r="E48" i="1"/>
  <c r="H48" i="1"/>
  <c r="K46" i="1"/>
  <c r="I47" i="1"/>
  <c r="M47" i="1"/>
  <c r="E46" i="1"/>
  <c r="L46" i="1" s="1"/>
  <c r="H46" i="1"/>
  <c r="G46" i="1"/>
  <c r="M46" i="1" s="1"/>
  <c r="F46" i="1"/>
  <c r="I45" i="1"/>
  <c r="J45" i="1" s="1"/>
  <c r="M45" i="1"/>
  <c r="I44" i="1"/>
  <c r="J44" i="1" s="1"/>
  <c r="H41" i="1"/>
  <c r="H40" i="1" s="1"/>
  <c r="K41" i="1"/>
  <c r="M42" i="1"/>
  <c r="I42" i="1"/>
  <c r="J42" i="1" s="1"/>
  <c r="E41" i="1"/>
  <c r="M39" i="1"/>
  <c r="K36" i="1"/>
  <c r="J38" i="1"/>
  <c r="M38" i="1"/>
  <c r="I38" i="1"/>
  <c r="L38" i="1"/>
  <c r="M37" i="1"/>
  <c r="H36" i="1"/>
  <c r="F36" i="1"/>
  <c r="H34" i="1"/>
  <c r="M35" i="1"/>
  <c r="K34" i="1"/>
  <c r="F34" i="1"/>
  <c r="E34" i="1"/>
  <c r="M33" i="1"/>
  <c r="J32" i="1"/>
  <c r="M32" i="1"/>
  <c r="I32" i="1"/>
  <c r="L32" i="1"/>
  <c r="M31" i="1"/>
  <c r="K28" i="1"/>
  <c r="J30" i="1"/>
  <c r="M30" i="1"/>
  <c r="I30" i="1"/>
  <c r="L30" i="1"/>
  <c r="M29" i="1"/>
  <c r="H28" i="1"/>
  <c r="F28" i="1"/>
  <c r="M27" i="1"/>
  <c r="I26" i="1"/>
  <c r="J26" i="1" s="1"/>
  <c r="I25" i="1"/>
  <c r="J25" i="1" s="1"/>
  <c r="L25" i="1"/>
  <c r="L24" i="1"/>
  <c r="I24" i="1"/>
  <c r="J24" i="1" s="1"/>
  <c r="M24" i="1"/>
  <c r="L23" i="1"/>
  <c r="K22" i="1"/>
  <c r="H22" i="1"/>
  <c r="I21" i="1"/>
  <c r="L21" i="1"/>
  <c r="I19" i="1"/>
  <c r="J19" i="1" s="1"/>
  <c r="M19" i="1"/>
  <c r="L18" i="1"/>
  <c r="M18" i="1"/>
  <c r="I18" i="1"/>
  <c r="J18" i="1" s="1"/>
  <c r="J17" i="1"/>
  <c r="I17" i="1"/>
  <c r="M17" i="1"/>
  <c r="M16" i="1"/>
  <c r="L16" i="1"/>
  <c r="I16" i="1"/>
  <c r="J16" i="1" s="1"/>
  <c r="I15" i="1"/>
  <c r="J15" i="1" s="1"/>
  <c r="M15" i="1"/>
  <c r="M14" i="1"/>
  <c r="I13" i="1"/>
  <c r="M13" i="1"/>
  <c r="E12" i="1"/>
  <c r="H12" i="1"/>
  <c r="I11" i="1"/>
  <c r="J11" i="1" s="1"/>
  <c r="M11" i="1"/>
  <c r="L10" i="1"/>
  <c r="H9" i="1"/>
  <c r="G9" i="1"/>
  <c r="K9" i="1"/>
  <c r="E9" i="1"/>
  <c r="B4" i="2"/>
  <c r="B2" i="2" s="1"/>
  <c r="B2" i="1"/>
  <c r="H8" i="1" l="1"/>
  <c r="G12" i="1"/>
  <c r="I14" i="1"/>
  <c r="J14" i="1" s="1"/>
  <c r="I20" i="1"/>
  <c r="J20" i="1" s="1"/>
  <c r="M21" i="1"/>
  <c r="E22" i="1"/>
  <c r="E8" i="1" s="1"/>
  <c r="M52" i="1"/>
  <c r="M56" i="1"/>
  <c r="K62" i="1"/>
  <c r="J13" i="2"/>
  <c r="I43" i="1"/>
  <c r="J43" i="1" s="1"/>
  <c r="J41" i="1" s="1"/>
  <c r="J40" i="1" s="1"/>
  <c r="L43" i="1"/>
  <c r="I46" i="1"/>
  <c r="J47" i="1"/>
  <c r="J46" i="1" s="1"/>
  <c r="J53" i="1"/>
  <c r="J52" i="1" s="1"/>
  <c r="I52" i="1"/>
  <c r="M60" i="1"/>
  <c r="I68" i="1"/>
  <c r="F67" i="1"/>
  <c r="M67" i="1" s="1"/>
  <c r="L14" i="2"/>
  <c r="G12" i="2"/>
  <c r="M14" i="2"/>
  <c r="J41" i="2"/>
  <c r="M10" i="1"/>
  <c r="J13" i="1"/>
  <c r="M25" i="1"/>
  <c r="I27" i="1"/>
  <c r="J27" i="1" s="1"/>
  <c r="L27" i="1"/>
  <c r="G34" i="1"/>
  <c r="I35" i="1"/>
  <c r="L35" i="1"/>
  <c r="M50" i="1"/>
  <c r="L63" i="1"/>
  <c r="M63" i="1"/>
  <c r="G62" i="1"/>
  <c r="M34" i="2"/>
  <c r="I34" i="2"/>
  <c r="J35" i="2"/>
  <c r="J34" i="2" s="1"/>
  <c r="L46" i="2"/>
  <c r="G40" i="2"/>
  <c r="M46" i="2"/>
  <c r="I23" i="1"/>
  <c r="F22" i="1"/>
  <c r="I10" i="1"/>
  <c r="F9" i="1"/>
  <c r="K12" i="1"/>
  <c r="K8" i="1" s="1"/>
  <c r="K7" i="1" s="1"/>
  <c r="L14" i="1"/>
  <c r="G41" i="1"/>
  <c r="F48" i="1"/>
  <c r="J59" i="1"/>
  <c r="E60" i="1"/>
  <c r="L60" i="1" s="1"/>
  <c r="L61" i="1"/>
  <c r="E62" i="1"/>
  <c r="H63" i="1"/>
  <c r="H62" i="1" s="1"/>
  <c r="I64" i="1"/>
  <c r="L20" i="2"/>
  <c r="I36" i="2"/>
  <c r="J37" i="2"/>
  <c r="J36" i="2" s="1"/>
  <c r="I73" i="2"/>
  <c r="F72" i="2"/>
  <c r="M73" i="2"/>
  <c r="M23" i="1"/>
  <c r="M9" i="1"/>
  <c r="L9" i="1"/>
  <c r="F12" i="1"/>
  <c r="J21" i="1"/>
  <c r="G28" i="1"/>
  <c r="I29" i="1"/>
  <c r="L29" i="1"/>
  <c r="I31" i="1"/>
  <c r="J31" i="1" s="1"/>
  <c r="L31" i="1"/>
  <c r="I33" i="1"/>
  <c r="J33" i="1" s="1"/>
  <c r="L33" i="1"/>
  <c r="G36" i="1"/>
  <c r="I37" i="1"/>
  <c r="L37" i="1"/>
  <c r="I39" i="1"/>
  <c r="J39" i="1" s="1"/>
  <c r="L39" i="1"/>
  <c r="K40" i="1"/>
  <c r="M43" i="1"/>
  <c r="I48" i="1"/>
  <c r="J49" i="1"/>
  <c r="J48" i="1" s="1"/>
  <c r="I60" i="1"/>
  <c r="J61" i="1"/>
  <c r="J60" i="1" s="1"/>
  <c r="I76" i="1"/>
  <c r="J77" i="1"/>
  <c r="J76" i="1" s="1"/>
  <c r="L25" i="2"/>
  <c r="H28" i="2"/>
  <c r="I38" i="2"/>
  <c r="J38" i="2" s="1"/>
  <c r="E28" i="1"/>
  <c r="E36" i="1"/>
  <c r="L69" i="1"/>
  <c r="L17" i="2"/>
  <c r="M17" i="2"/>
  <c r="I43" i="2"/>
  <c r="J43" i="2" s="1"/>
  <c r="G22" i="1"/>
  <c r="F41" i="1"/>
  <c r="F40" i="1" s="1"/>
  <c r="M64" i="1"/>
  <c r="L67" i="1"/>
  <c r="J71" i="1"/>
  <c r="M74" i="1"/>
  <c r="M76" i="1"/>
  <c r="J23" i="2"/>
  <c r="M43" i="2"/>
  <c r="M47" i="2"/>
  <c r="I51" i="2"/>
  <c r="J51" i="2" s="1"/>
  <c r="M54" i="2"/>
  <c r="M57" i="2"/>
  <c r="L76" i="2"/>
  <c r="G48" i="1"/>
  <c r="I70" i="1"/>
  <c r="F69" i="1"/>
  <c r="M69" i="1" s="1"/>
  <c r="I74" i="1"/>
  <c r="J75" i="1"/>
  <c r="J74" i="1" s="1"/>
  <c r="I53" i="2"/>
  <c r="F52" i="2"/>
  <c r="M52" i="2" s="1"/>
  <c r="L42" i="1"/>
  <c r="G65" i="1"/>
  <c r="L66" i="1"/>
  <c r="M70" i="1"/>
  <c r="I72" i="1"/>
  <c r="J73" i="1"/>
  <c r="J72" i="1" s="1"/>
  <c r="I9" i="2"/>
  <c r="J10" i="2"/>
  <c r="J9" i="2" s="1"/>
  <c r="I17" i="2"/>
  <c r="J17" i="2" s="1"/>
  <c r="J29" i="2"/>
  <c r="H36" i="2"/>
  <c r="M50" i="2"/>
  <c r="L52" i="2"/>
  <c r="I64" i="2"/>
  <c r="F63" i="2"/>
  <c r="I66" i="2"/>
  <c r="F65" i="2"/>
  <c r="I68" i="2"/>
  <c r="F67" i="2"/>
  <c r="H69" i="2"/>
  <c r="H62" i="2" s="1"/>
  <c r="I70" i="2"/>
  <c r="I75" i="2"/>
  <c r="F74" i="2"/>
  <c r="M74" i="2" s="1"/>
  <c r="M54" i="1"/>
  <c r="M68" i="1"/>
  <c r="L11" i="1"/>
  <c r="L13" i="1"/>
  <c r="L15" i="1"/>
  <c r="L17" i="1"/>
  <c r="L19" i="1"/>
  <c r="L45" i="1"/>
  <c r="L47" i="1"/>
  <c r="L49" i="1"/>
  <c r="L51" i="1"/>
  <c r="L53" i="1"/>
  <c r="L55" i="1"/>
  <c r="L57" i="1"/>
  <c r="I66" i="1"/>
  <c r="H12" i="2"/>
  <c r="M16" i="2"/>
  <c r="I25" i="2"/>
  <c r="J25" i="2" s="1"/>
  <c r="F36" i="2"/>
  <c r="I47" i="2"/>
  <c r="F46" i="2"/>
  <c r="M49" i="2"/>
  <c r="H48" i="2"/>
  <c r="H40" i="2" s="1"/>
  <c r="M53" i="2"/>
  <c r="M56" i="2"/>
  <c r="M59" i="2"/>
  <c r="I61" i="2"/>
  <c r="F60" i="2"/>
  <c r="L74" i="2"/>
  <c r="I20" i="2"/>
  <c r="J20" i="2" s="1"/>
  <c r="I49" i="2"/>
  <c r="F48" i="2"/>
  <c r="M48" i="2" s="1"/>
  <c r="M72" i="2"/>
  <c r="L72" i="2"/>
  <c r="F60" i="1"/>
  <c r="M13" i="2"/>
  <c r="M24" i="2"/>
  <c r="G22" i="2"/>
  <c r="M35" i="2"/>
  <c r="I41" i="2"/>
  <c r="M55" i="2"/>
  <c r="M58" i="2"/>
  <c r="M60" i="2"/>
  <c r="L60" i="2"/>
  <c r="I71" i="2"/>
  <c r="J71" i="2" s="1"/>
  <c r="F69" i="2"/>
  <c r="I77" i="2"/>
  <c r="F76" i="2"/>
  <c r="M76" i="2" s="1"/>
  <c r="L41" i="2"/>
  <c r="L53" i="2"/>
  <c r="L61" i="2"/>
  <c r="L73" i="2"/>
  <c r="L75" i="2"/>
  <c r="L77" i="2"/>
  <c r="G72" i="1"/>
  <c r="M10" i="2"/>
  <c r="M15" i="2"/>
  <c r="M18" i="2"/>
  <c r="M21" i="2"/>
  <c r="M23" i="2"/>
  <c r="M27" i="2"/>
  <c r="M29" i="2"/>
  <c r="M32" i="2"/>
  <c r="M39" i="2"/>
  <c r="L11" i="2"/>
  <c r="L13" i="2"/>
  <c r="L16" i="2"/>
  <c r="L19" i="2"/>
  <c r="L24" i="2"/>
  <c r="L30" i="2"/>
  <c r="L33" i="2"/>
  <c r="L35" i="2"/>
  <c r="L37" i="2"/>
  <c r="G63" i="2"/>
  <c r="G65" i="2"/>
  <c r="G67" i="2"/>
  <c r="G69" i="2"/>
  <c r="L71" i="1"/>
  <c r="L73" i="1"/>
  <c r="L75" i="1"/>
  <c r="L77" i="1"/>
  <c r="L43" i="2"/>
  <c r="L50" i="2"/>
  <c r="L55" i="2"/>
  <c r="L58" i="2"/>
  <c r="L64" i="2"/>
  <c r="L66" i="2"/>
  <c r="L68" i="2"/>
  <c r="L70" i="2"/>
  <c r="F9" i="2"/>
  <c r="F22" i="2"/>
  <c r="L22" i="2" l="1"/>
  <c r="M22" i="2"/>
  <c r="H8" i="2"/>
  <c r="H7" i="2" s="1"/>
  <c r="I69" i="2"/>
  <c r="J70" i="2"/>
  <c r="J69" i="2" s="1"/>
  <c r="I31" i="2"/>
  <c r="J29" i="1"/>
  <c r="J28" i="1" s="1"/>
  <c r="I28" i="1"/>
  <c r="L40" i="2"/>
  <c r="M12" i="1"/>
  <c r="L12" i="1"/>
  <c r="G8" i="1"/>
  <c r="M67" i="2"/>
  <c r="L67" i="2"/>
  <c r="J77" i="2"/>
  <c r="J76" i="2" s="1"/>
  <c r="I76" i="2"/>
  <c r="I48" i="2"/>
  <c r="J49" i="2"/>
  <c r="J48" i="2" s="1"/>
  <c r="J61" i="2"/>
  <c r="J60" i="2" s="1"/>
  <c r="I60" i="2"/>
  <c r="F40" i="2"/>
  <c r="M40" i="2" s="1"/>
  <c r="I14" i="2"/>
  <c r="F12" i="2"/>
  <c r="J75" i="2"/>
  <c r="J74" i="2" s="1"/>
  <c r="I74" i="2"/>
  <c r="I65" i="2"/>
  <c r="J66" i="2"/>
  <c r="J65" i="2" s="1"/>
  <c r="J70" i="1"/>
  <c r="J69" i="1" s="1"/>
  <c r="I69" i="1"/>
  <c r="J73" i="2"/>
  <c r="J72" i="2" s="1"/>
  <c r="I72" i="2"/>
  <c r="G40" i="1"/>
  <c r="L41" i="1"/>
  <c r="M41" i="1"/>
  <c r="J23" i="1"/>
  <c r="J22" i="1" s="1"/>
  <c r="I22" i="1"/>
  <c r="J35" i="1"/>
  <c r="J34" i="1" s="1"/>
  <c r="I34" i="1"/>
  <c r="J68" i="1"/>
  <c r="J67" i="1" s="1"/>
  <c r="I67" i="1"/>
  <c r="M65" i="2"/>
  <c r="L65" i="2"/>
  <c r="I46" i="2"/>
  <c r="I40" i="2" s="1"/>
  <c r="J47" i="2"/>
  <c r="J46" i="2" s="1"/>
  <c r="I63" i="2"/>
  <c r="J64" i="2"/>
  <c r="J63" i="2" s="1"/>
  <c r="J53" i="2"/>
  <c r="J52" i="2" s="1"/>
  <c r="I52" i="2"/>
  <c r="L22" i="1"/>
  <c r="M22" i="1"/>
  <c r="I12" i="1"/>
  <c r="M72" i="1"/>
  <c r="L72" i="1"/>
  <c r="I26" i="2"/>
  <c r="J26" i="2" s="1"/>
  <c r="J22" i="2"/>
  <c r="F62" i="1"/>
  <c r="M28" i="1"/>
  <c r="L28" i="1"/>
  <c r="I41" i="1"/>
  <c r="I40" i="1" s="1"/>
  <c r="M20" i="2"/>
  <c r="F8" i="1"/>
  <c r="F7" i="1" s="1"/>
  <c r="M12" i="2"/>
  <c r="L12" i="2"/>
  <c r="E40" i="1"/>
  <c r="E7" i="1" s="1"/>
  <c r="H7" i="1"/>
  <c r="L31" i="2"/>
  <c r="M31" i="2"/>
  <c r="G28" i="2"/>
  <c r="J37" i="1"/>
  <c r="J36" i="1" s="1"/>
  <c r="I36" i="1"/>
  <c r="J40" i="2"/>
  <c r="F28" i="2"/>
  <c r="F8" i="2" s="1"/>
  <c r="F7" i="2" s="1"/>
  <c r="G62" i="2"/>
  <c r="M63" i="2"/>
  <c r="L63" i="2"/>
  <c r="I65" i="1"/>
  <c r="J66" i="1"/>
  <c r="J65" i="1" s="1"/>
  <c r="M36" i="1"/>
  <c r="L36" i="1"/>
  <c r="M9" i="2"/>
  <c r="H22" i="2"/>
  <c r="I67" i="2"/>
  <c r="J68" i="2"/>
  <c r="J67" i="2" s="1"/>
  <c r="L38" i="2"/>
  <c r="G36" i="2"/>
  <c r="M38" i="2"/>
  <c r="J10" i="1"/>
  <c r="J9" i="1" s="1"/>
  <c r="I9" i="1"/>
  <c r="I8" i="1" s="1"/>
  <c r="F62" i="2"/>
  <c r="M48" i="1"/>
  <c r="L48" i="1"/>
  <c r="L62" i="1"/>
  <c r="M62" i="1"/>
  <c r="M34" i="1"/>
  <c r="L34" i="1"/>
  <c r="M69" i="2"/>
  <c r="L69" i="2"/>
  <c r="L65" i="1"/>
  <c r="M65" i="1"/>
  <c r="M25" i="2"/>
  <c r="I63" i="1"/>
  <c r="J64" i="1"/>
  <c r="J63" i="1" s="1"/>
  <c r="J12" i="1"/>
  <c r="I22" i="2" l="1"/>
  <c r="M62" i="2"/>
  <c r="L62" i="2"/>
  <c r="J14" i="2"/>
  <c r="J12" i="2" s="1"/>
  <c r="I12" i="2"/>
  <c r="J62" i="1"/>
  <c r="I62" i="1"/>
  <c r="I7" i="1" s="1"/>
  <c r="J8" i="1"/>
  <c r="M36" i="2"/>
  <c r="L36" i="2"/>
  <c r="J62" i="2"/>
  <c r="G7" i="1"/>
  <c r="M8" i="1"/>
  <c r="L8" i="1"/>
  <c r="M40" i="1"/>
  <c r="L40" i="1"/>
  <c r="L28" i="2"/>
  <c r="M28" i="2"/>
  <c r="G8" i="2"/>
  <c r="I62" i="2"/>
  <c r="J31" i="2"/>
  <c r="J28" i="2" s="1"/>
  <c r="I28" i="2"/>
  <c r="I8" i="2" l="1"/>
  <c r="I7" i="2" s="1"/>
  <c r="J8" i="2"/>
  <c r="J7" i="2" s="1"/>
  <c r="J7" i="1"/>
  <c r="G7" i="2"/>
  <c r="M8" i="2"/>
  <c r="L8" i="2"/>
  <c r="M7" i="1"/>
  <c r="L7" i="1"/>
  <c r="M7" i="2" l="1"/>
  <c r="L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<sst xmlns="http://schemas.openxmlformats.org/spreadsheetml/2006/main" count="185" uniqueCount="137">
  <si>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</si>
  <si>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</si>
  <si>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</si>
  <si>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</si>
  <si>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</si>
  <si>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</si>
  <si>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</si>
  <si>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</si>
  <si>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</si>
  <si>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</si>
  <si>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</si>
  <si>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</si>
  <si>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</si>
  <si>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</si>
  <si>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</si>
  <si>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</si>
  <si>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</si>
  <si>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</si>
  <si>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</si>
  <si>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</si>
  <si>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</si>
  <si>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</si>
  <si>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</si>
  <si>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</si>
  <si>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</si>
  <si>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</si>
  <si>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</si>
  <si>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</si>
  <si>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</si>
  <si>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</si>
  <si>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</si>
  <si>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</si>
  <si>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</si>
  <si>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</si>
  <si>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</si>
  <si>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</si>
  <si>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</si>
  <si>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</si>
  <si>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</si>
  <si>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</si>
  <si>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</si>
  <si>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</si>
  <si>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</si>
  <si>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</si>
  <si>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</si>
  <si>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</si>
  <si>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</si>
  <si>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</si>
  <si>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</si>
  <si>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</si>
  <si>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</si>
  <si>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</si>
  <si>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</si>
  <si>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</si>
  <si>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</si>
  <si>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</si>
  <si>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</si>
  <si>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</si>
  <si>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</si>
  <si>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</si>
  <si>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</si>
  <si>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</si>
  <si>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</si>
  <si>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</si>
  <si>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</si>
  <si>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</si>
  <si>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</si>
  <si>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</si>
  <si>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</si>
  <si>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</si>
  <si>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</si>
  <si>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</si>
  <si>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</si>
  <si>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</si>
  <si>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</si>
  <si>
    <t>225-01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</si>
  <si>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</si>
  <si>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</si>
  <si>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</si>
  <si>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</si>
  <si>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</si>
  <si>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</si>
  <si>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</si>
  <si>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</si>
  <si>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</si>
  <si>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</si>
  <si>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</si>
  <si>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</si>
  <si>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</si>
  <si>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</si>
  <si>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</si>
  <si>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</si>
  <si>
    <t>기관명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</si>
  <si>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</si>
  <si>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</si>
  <si>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</si>
  <si>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</si>
  <si>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</si>
  <si>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</si>
  <si>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</si>
  <si>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</si>
  <si>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</si>
  <si>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</si>
  <si>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</si>
  <si>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</si>
  <si>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</si>
  <si>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</si>
  <si>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</si>
  <si>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</si>
  <si>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</si>
  <si>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</si>
  <si>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</si>
  <si>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</si>
  <si>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</si>
  <si>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</si>
  <si>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</si>
  <si>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</si>
  <si>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</si>
  <si>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</si>
  <si>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</si>
  <si>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</si>
  <si>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</si>
  <si>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</si>
  <si>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t>225 지난년도수입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</si>
  <si>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</si>
  <si>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</si>
  <si>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</si>
  <si>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</si>
  <si>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</si>
  <si>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</si>
  <si>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</si>
  <si>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</si>
  <si>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</si>
  <si>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</si>
  <si>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</si>
  <si>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237-01 범칙금</t>
    <phoneticPr fontId="3" type="noConversion"/>
  </si>
  <si>
    <t xml:space="preserve">2024년 08월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</si>
</sst>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11" borderId="31" xfId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7"/>
  <sheetViews>
    <sheetView showGridLines="0" tabSelected="1" zoomScaleNormal="100" workbookViewId="0">
      <pane ySplit="7" topLeftCell="A8" activePane="bottomLeft" state="frozen"/>
      <selection activeCell="B2" sqref="B2:M2"/>
      <selection pane="bottomLeft"/>
    </sheetView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2024년 08월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136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E8+E40+E62</f>
        <v>53089510000</v>
      </c>
      <c r="F7" s="33">
        <f t="shared" si="0"/>
        <v>59129867264</v>
      </c>
      <c r="G7" s="33">
        <f t="shared" si="0"/>
        <v>33544731939</v>
      </c>
      <c r="H7" s="33">
        <f t="shared" si="0"/>
        <v>312476830</v>
      </c>
      <c r="I7" s="33">
        <f t="shared" si="0"/>
        <v>25272658495</v>
      </c>
      <c r="J7" s="33">
        <f t="shared" si="0"/>
        <v>23590263330</v>
      </c>
      <c r="K7" s="33">
        <f t="shared" si="0"/>
        <v>1682395165</v>
      </c>
      <c r="L7" s="34">
        <f>IFERROR(G7/E7,0)*100</f>
        <v>63.185235537114579</v>
      </c>
      <c r="M7" s="35">
        <f>IFERROR(G7/F7,0)*100</f>
        <v>56.73060585309824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29959977000</v>
      </c>
      <c r="F8" s="39">
        <f t="shared" si="1"/>
        <v>20717578554</v>
      </c>
      <c r="G8" s="39">
        <f t="shared" si="1"/>
        <v>20486513693</v>
      </c>
      <c r="H8" s="39">
        <f t="shared" si="1"/>
        <v>0</v>
      </c>
      <c r="I8" s="39">
        <f t="shared" si="1"/>
        <v>231064861</v>
      </c>
      <c r="J8" s="39">
        <f t="shared" si="1"/>
        <v>80115366</v>
      </c>
      <c r="K8" s="39">
        <f t="shared" si="1"/>
        <v>150949495</v>
      </c>
      <c r="L8" s="39">
        <f t="shared" ref="L8:L77" si="2">IFERROR(G8/E8,0)*100</f>
        <v>68.379604206638746</v>
      </c>
      <c r="M8" s="40">
        <f t="shared" ref="M8:M77" si="3">IFERROR(G8/F8,0)*100</f>
        <v>98.884691758750989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182458000</v>
      </c>
      <c r="F9" s="43">
        <f t="shared" ref="F9:K9" si="4">SUM(F10:F11)</f>
        <v>234223755</v>
      </c>
      <c r="G9" s="43">
        <f t="shared" si="4"/>
        <v>200734390</v>
      </c>
      <c r="H9" s="43">
        <f t="shared" si="4"/>
        <v>0</v>
      </c>
      <c r="I9" s="43">
        <f t="shared" si="4"/>
        <v>33489365</v>
      </c>
      <c r="J9" s="43">
        <f t="shared" si="4"/>
        <v>16030790</v>
      </c>
      <c r="K9" s="43">
        <f t="shared" si="4"/>
        <v>17458575</v>
      </c>
      <c r="L9" s="43">
        <f t="shared" si="2"/>
        <v>110.01676550219777</v>
      </c>
      <c r="M9" s="44">
        <f t="shared" si="3"/>
        <v>85.701977581223559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44731425</v>
      </c>
      <c r="G10" s="47">
        <v>37420110</v>
      </c>
      <c r="H10" s="47">
        <v>0</v>
      </c>
      <c r="I10" s="48">
        <f>F10-G10-H10</f>
        <v>7311315</v>
      </c>
      <c r="J10" s="48">
        <f>I10-K10</f>
        <v>4366280</v>
      </c>
      <c r="K10" s="47">
        <v>2945035</v>
      </c>
      <c r="L10" s="48">
        <f t="shared" si="2"/>
        <v>74.840220000000002</v>
      </c>
      <c r="M10" s="49">
        <f t="shared" si="3"/>
        <v>83.655081410887306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132458000</v>
      </c>
      <c r="F11" s="47">
        <v>189492330</v>
      </c>
      <c r="G11" s="47">
        <v>163314280</v>
      </c>
      <c r="H11" s="47">
        <v>0</v>
      </c>
      <c r="I11" s="48">
        <f>F11-G11-H11</f>
        <v>26178050</v>
      </c>
      <c r="J11" s="48">
        <f>I11-K11</f>
        <v>11664510</v>
      </c>
      <c r="K11" s="47">
        <v>14513540</v>
      </c>
      <c r="L11" s="48">
        <f t="shared" si="2"/>
        <v>123.29514261124281</v>
      </c>
      <c r="M11" s="49">
        <f t="shared" si="3"/>
        <v>86.185166439190439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2598651000</v>
      </c>
      <c r="F12" s="43">
        <f t="shared" ref="F12:K12" si="5">SUM(F13:F21)</f>
        <v>2550290309</v>
      </c>
      <c r="G12" s="43">
        <f t="shared" si="5"/>
        <v>2483655369</v>
      </c>
      <c r="H12" s="43">
        <f t="shared" si="5"/>
        <v>0</v>
      </c>
      <c r="I12" s="43">
        <f t="shared" si="5"/>
        <v>66634940</v>
      </c>
      <c r="J12" s="43">
        <f t="shared" si="5"/>
        <v>62103740</v>
      </c>
      <c r="K12" s="43">
        <f t="shared" si="5"/>
        <v>4531200</v>
      </c>
      <c r="L12" s="43">
        <f t="shared" si="2"/>
        <v>95.574795114849977</v>
      </c>
      <c r="M12" s="44">
        <f t="shared" si="3"/>
        <v>97.387162560872198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1330671440</v>
      </c>
      <c r="G13" s="47">
        <v>1264066500</v>
      </c>
      <c r="H13" s="47">
        <v>0</v>
      </c>
      <c r="I13" s="48">
        <f t="shared" ref="I13:I21" si="6">F13-G13-H13</f>
        <v>66604940</v>
      </c>
      <c r="J13" s="48">
        <f t="shared" ref="J13:J21" si="7">I13-K13</f>
        <v>62103740</v>
      </c>
      <c r="K13" s="47">
        <v>4501200</v>
      </c>
      <c r="L13" s="48">
        <f t="shared" si="2"/>
        <v>109.91882608695651</v>
      </c>
      <c r="M13" s="49">
        <f t="shared" si="3"/>
        <v>94.994636692585814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1448651000</v>
      </c>
      <c r="F21" s="47">
        <v>1219618869</v>
      </c>
      <c r="G21" s="47">
        <v>1219588869</v>
      </c>
      <c r="H21" s="47">
        <v>0</v>
      </c>
      <c r="I21" s="48">
        <f t="shared" si="6"/>
        <v>30000</v>
      </c>
      <c r="J21" s="48">
        <f t="shared" si="7"/>
        <v>0</v>
      </c>
      <c r="K21" s="47">
        <v>30000</v>
      </c>
      <c r="L21" s="48">
        <f t="shared" si="2"/>
        <v>84.187900950608537</v>
      </c>
      <c r="M21" s="49">
        <f t="shared" si="3"/>
        <v>99.997540215163724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13905956000</v>
      </c>
      <c r="F22" s="43">
        <f t="shared" ref="F22:K22" si="8">SUM(F23:F27)</f>
        <v>8984683176</v>
      </c>
      <c r="G22" s="43">
        <f t="shared" si="8"/>
        <v>8855194776</v>
      </c>
      <c r="H22" s="43">
        <f t="shared" si="8"/>
        <v>0</v>
      </c>
      <c r="I22" s="43">
        <f t="shared" si="8"/>
        <v>129488400</v>
      </c>
      <c r="J22" s="43">
        <f t="shared" si="8"/>
        <v>528680</v>
      </c>
      <c r="K22" s="43">
        <f t="shared" si="8"/>
        <v>128959720</v>
      </c>
      <c r="L22" s="43">
        <f t="shared" si="2"/>
        <v>63.67915140821674</v>
      </c>
      <c r="M22" s="44">
        <f t="shared" si="3"/>
        <v>98.558787244208119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1300000000</v>
      </c>
      <c r="F23" s="47">
        <v>835892920</v>
      </c>
      <c r="G23" s="47">
        <v>823979920</v>
      </c>
      <c r="H23" s="47">
        <v>0</v>
      </c>
      <c r="I23" s="48">
        <f>F23-G23-H23</f>
        <v>11913000</v>
      </c>
      <c r="J23" s="48">
        <f>I23-K23</f>
        <v>172900</v>
      </c>
      <c r="K23" s="47">
        <v>11740100</v>
      </c>
      <c r="L23" s="48">
        <f t="shared" si="2"/>
        <v>63.383070769230763</v>
      </c>
      <c r="M23" s="49">
        <f t="shared" si="3"/>
        <v>98.5748174538911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11985000000</v>
      </c>
      <c r="F24" s="47">
        <v>7763377958</v>
      </c>
      <c r="G24" s="47">
        <v>7645911778</v>
      </c>
      <c r="H24" s="47">
        <v>0</v>
      </c>
      <c r="I24" s="48">
        <f>F24-G24-H24</f>
        <v>117466180</v>
      </c>
      <c r="J24" s="48">
        <f>I24-K24</f>
        <v>355780</v>
      </c>
      <c r="K24" s="47">
        <v>117110400</v>
      </c>
      <c r="L24" s="48">
        <f t="shared" si="2"/>
        <v>63.79567607843137</v>
      </c>
      <c r="M24" s="49">
        <f t="shared" si="3"/>
        <v>98.486919216924719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210672000</v>
      </c>
      <c r="F26" s="47">
        <v>118067800</v>
      </c>
      <c r="G26" s="47">
        <v>117958580</v>
      </c>
      <c r="H26" s="47">
        <v>0</v>
      </c>
      <c r="I26" s="48">
        <f>F26-G26-H26</f>
        <v>109220</v>
      </c>
      <c r="J26" s="48">
        <f>I26-K26</f>
        <v>0</v>
      </c>
      <c r="K26" s="47">
        <v>109220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410284000</v>
      </c>
      <c r="F27" s="47">
        <v>267344498</v>
      </c>
      <c r="G27" s="47">
        <v>267344498</v>
      </c>
      <c r="H27" s="47">
        <v>0</v>
      </c>
      <c r="I27" s="48">
        <f>F27-G27-H27</f>
        <v>0</v>
      </c>
      <c r="J27" s="48">
        <f>I27-K27</f>
        <v>0</v>
      </c>
      <c r="K27" s="47">
        <v>0</v>
      </c>
      <c r="L27" s="48">
        <f t="shared" si="2"/>
        <v>65.160839321055661</v>
      </c>
      <c r="M27" s="49">
        <f t="shared" si="3"/>
        <v>100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498048000</v>
      </c>
      <c r="F28" s="43">
        <f t="shared" ref="F28:K28" si="9">SUM(F29:F33)</f>
        <v>455648622</v>
      </c>
      <c r="G28" s="43">
        <f t="shared" si="9"/>
        <v>455648622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91.4868892154973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498048000</v>
      </c>
      <c r="F33" s="47">
        <v>455648622</v>
      </c>
      <c r="G33" s="47">
        <v>455648622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10016533000</v>
      </c>
      <c r="F34" s="43">
        <f t="shared" ref="F34:K34" si="10">F35</f>
        <v>6062561280</v>
      </c>
      <c r="G34" s="43">
        <f t="shared" si="10"/>
        <v>6062561280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60.525545914938824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10016533000</v>
      </c>
      <c r="F35" s="47">
        <v>6062561280</v>
      </c>
      <c r="G35" s="47">
        <v>6062561280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60.525545914938824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2758331000</v>
      </c>
      <c r="F36" s="43">
        <f t="shared" ref="F36:K36" si="11">SUM(F37:F39)</f>
        <v>2430171412</v>
      </c>
      <c r="G36" s="43">
        <f t="shared" si="11"/>
        <v>2428719256</v>
      </c>
      <c r="H36" s="43">
        <f t="shared" si="11"/>
        <v>0</v>
      </c>
      <c r="I36" s="43">
        <f t="shared" si="11"/>
        <v>1452156</v>
      </c>
      <c r="J36" s="43">
        <f t="shared" si="11"/>
        <v>1452156</v>
      </c>
      <c r="K36" s="43">
        <f t="shared" si="11"/>
        <v>0</v>
      </c>
      <c r="L36" s="53">
        <f t="shared" si="2"/>
        <v>88.050319414167475</v>
      </c>
      <c r="M36" s="54">
        <f t="shared" si="3"/>
        <v>99.940244708960464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2625482000</v>
      </c>
      <c r="F37" s="47">
        <v>2360001481</v>
      </c>
      <c r="G37" s="47">
        <v>2360001481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89.888313117362827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132849000</v>
      </c>
      <c r="F39" s="47">
        <v>70169931</v>
      </c>
      <c r="G39" s="47">
        <v>68717775</v>
      </c>
      <c r="H39" s="47">
        <v>0</v>
      </c>
      <c r="I39" s="48">
        <f>F39-G39-H39</f>
        <v>1452156</v>
      </c>
      <c r="J39" s="48">
        <f>I39-K39</f>
        <v>1452156</v>
      </c>
      <c r="K39" s="47">
        <v>0</v>
      </c>
      <c r="L39" s="55">
        <f>IFERROR(G39/E33,0)*100</f>
        <v>13.797420128180416</v>
      </c>
      <c r="M39" s="56">
        <f t="shared" si="3"/>
        <v>97.930515280113354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E41+E46+E48+E52+E60</f>
        <v>19872728000</v>
      </c>
      <c r="F40" s="60">
        <f t="shared" ref="F40:K40" si="12">F41+F46+F48+F52+F60</f>
        <v>33182901290</v>
      </c>
      <c r="G40" s="60">
        <f t="shared" si="12"/>
        <v>10136470576</v>
      </c>
      <c r="H40" s="60">
        <f t="shared" si="12"/>
        <v>312476830</v>
      </c>
      <c r="I40" s="60">
        <f t="shared" si="12"/>
        <v>22733953884</v>
      </c>
      <c r="J40" s="60">
        <f t="shared" si="12"/>
        <v>21514023254</v>
      </c>
      <c r="K40" s="60">
        <f t="shared" si="12"/>
        <v>1219930630</v>
      </c>
      <c r="L40" s="61">
        <f t="shared" si="2"/>
        <v>51.006940647504464</v>
      </c>
      <c r="M40" s="62">
        <f t="shared" si="3"/>
        <v>30.547270377032181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14161233000</v>
      </c>
      <c r="F41" s="43">
        <f t="shared" ref="F41:K41" si="13">SUM(F42:F45)</f>
        <v>5756975670</v>
      </c>
      <c r="G41" s="43">
        <f t="shared" si="13"/>
        <v>5403709470</v>
      </c>
      <c r="H41" s="43">
        <f t="shared" si="13"/>
        <v>0</v>
      </c>
      <c r="I41" s="43">
        <f t="shared" si="13"/>
        <v>353266200</v>
      </c>
      <c r="J41" s="43">
        <f t="shared" si="13"/>
        <v>0</v>
      </c>
      <c r="K41" s="43">
        <f t="shared" si="13"/>
        <v>353266200</v>
      </c>
      <c r="L41" s="53">
        <f t="shared" si="2"/>
        <v>38.158467345322258</v>
      </c>
      <c r="M41" s="54">
        <f t="shared" si="3"/>
        <v>93.863684332714925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14129233000</v>
      </c>
      <c r="F44" s="47">
        <v>5753215670</v>
      </c>
      <c r="G44" s="47">
        <v>5399949470</v>
      </c>
      <c r="H44" s="47">
        <v>0</v>
      </c>
      <c r="I44" s="48">
        <f>F44-G44-H44</f>
        <v>353266200</v>
      </c>
      <c r="J44" s="48">
        <f>I44-K44</f>
        <v>0</v>
      </c>
      <c r="K44" s="47">
        <v>353266200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3760000</v>
      </c>
      <c r="G45" s="47">
        <v>3760000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11.75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1788600000</v>
      </c>
      <c r="F48" s="43">
        <f t="shared" ref="F48:K48" si="15">SUM(F49:F51)</f>
        <v>892799453</v>
      </c>
      <c r="G48" s="43">
        <f t="shared" si="15"/>
        <v>866527153</v>
      </c>
      <c r="H48" s="43">
        <f t="shared" si="15"/>
        <v>0</v>
      </c>
      <c r="I48" s="43">
        <f t="shared" si="15"/>
        <v>26272300</v>
      </c>
      <c r="J48" s="43">
        <f t="shared" si="15"/>
        <v>26255460</v>
      </c>
      <c r="K48" s="43">
        <f t="shared" si="15"/>
        <v>16840</v>
      </c>
      <c r="L48" s="53">
        <f t="shared" si="2"/>
        <v>48.447229844571169</v>
      </c>
      <c r="M48" s="54">
        <f t="shared" si="3"/>
        <v>97.057312265176748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570600000</v>
      </c>
      <c r="F50" s="47">
        <v>828062692</v>
      </c>
      <c r="G50" s="47">
        <v>801790392</v>
      </c>
      <c r="H50" s="47">
        <v>0</v>
      </c>
      <c r="I50" s="48">
        <f>F50-G50-H50</f>
        <v>26272300</v>
      </c>
      <c r="J50" s="48">
        <f>I50-K50</f>
        <v>26255460</v>
      </c>
      <c r="K50" s="47">
        <v>16840</v>
      </c>
      <c r="L50" s="55">
        <f>IFERROR(G50/E50,0)*100</f>
        <v>140.51706834910621</v>
      </c>
      <c r="M50" s="56">
        <f>IFERROR(G50/F50,0)*100</f>
        <v>96.827257132362149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1218000000</v>
      </c>
      <c r="F51" s="47">
        <v>64736761</v>
      </c>
      <c r="G51" s="47">
        <v>64736761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5.3150050082101812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1822895000</v>
      </c>
      <c r="F52" s="43">
        <f t="shared" ref="F52:K52" si="16">SUM(F53:F59)</f>
        <v>4882090651</v>
      </c>
      <c r="G52" s="43">
        <f t="shared" si="16"/>
        <v>2721157289</v>
      </c>
      <c r="H52" s="43">
        <f t="shared" si="16"/>
        <v>0</v>
      </c>
      <c r="I52" s="43">
        <f t="shared" si="16"/>
        <v>2160933362</v>
      </c>
      <c r="J52" s="43">
        <f t="shared" si="16"/>
        <v>1294285772</v>
      </c>
      <c r="K52" s="43">
        <f t="shared" si="16"/>
        <v>866647590</v>
      </c>
      <c r="L52" s="53">
        <f t="shared" si="2"/>
        <v>149.27668839949641</v>
      </c>
      <c r="M52" s="54">
        <f t="shared" si="3"/>
        <v>55.737541220022713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434966000</v>
      </c>
      <c r="F56" s="47">
        <v>2638759830</v>
      </c>
      <c r="G56" s="47">
        <v>523039950</v>
      </c>
      <c r="H56" s="47">
        <v>0</v>
      </c>
      <c r="I56" s="48">
        <f t="shared" si="17"/>
        <v>2115719880</v>
      </c>
      <c r="J56" s="48">
        <f t="shared" si="18"/>
        <v>1254632390</v>
      </c>
      <c r="K56" s="47">
        <v>861087490</v>
      </c>
      <c r="L56" s="55">
        <f t="shared" si="2"/>
        <v>120.24846769632569</v>
      </c>
      <c r="M56" s="56">
        <f t="shared" si="3"/>
        <v>19.821430660478111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1514100</v>
      </c>
      <c r="G58" s="47">
        <v>1514100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1387929000</v>
      </c>
      <c r="F59" s="47">
        <v>2241816721</v>
      </c>
      <c r="G59" s="47">
        <v>2196603239</v>
      </c>
      <c r="H59" s="47">
        <v>0</v>
      </c>
      <c r="I59" s="48">
        <f>F59-G59-H59</f>
        <v>45213482</v>
      </c>
      <c r="J59" s="48">
        <f>I59-K59</f>
        <v>39653382</v>
      </c>
      <c r="K59" s="47">
        <v>5560100</v>
      </c>
      <c r="L59" s="55">
        <f t="shared" si="2"/>
        <v>158.26481318568889</v>
      </c>
      <c r="M59" s="56">
        <f t="shared" si="3"/>
        <v>97.983176698769924</v>
      </c>
    </row>
    <row r="60" spans="2:13" s="22" customFormat="1" ht="20.100000000000001" customHeight="1" x14ac:dyDescent="0.15">
      <c r="B60" s="41" t="s">
        <v>74</v>
      </c>
      <c r="C60" s="42"/>
      <c r="D60" s="42"/>
      <c r="E60" s="63">
        <f>SUM(E61)</f>
        <v>2100000000</v>
      </c>
      <c r="F60" s="63">
        <f t="shared" ref="F60:K60" si="19">F61</f>
        <v>21651035516</v>
      </c>
      <c r="G60" s="63">
        <f t="shared" si="19"/>
        <v>1145076664</v>
      </c>
      <c r="H60" s="63">
        <f t="shared" si="19"/>
        <v>312476830</v>
      </c>
      <c r="I60" s="63">
        <f t="shared" si="19"/>
        <v>20193482022</v>
      </c>
      <c r="J60" s="63">
        <f t="shared" si="19"/>
        <v>20193482022</v>
      </c>
      <c r="K60" s="63">
        <f t="shared" si="19"/>
        <v>0</v>
      </c>
      <c r="L60" s="53">
        <f t="shared" si="2"/>
        <v>54.527460190476198</v>
      </c>
      <c r="M60" s="54">
        <f t="shared" si="3"/>
        <v>5.2887847472874654</v>
      </c>
    </row>
    <row r="61" spans="2:13" s="22" customFormat="1" ht="20.100000000000001" customHeight="1" x14ac:dyDescent="0.15">
      <c r="B61" s="64"/>
      <c r="C61" s="46" t="s">
        <v>75</v>
      </c>
      <c r="D61" s="46"/>
      <c r="E61" s="47">
        <v>2100000000</v>
      </c>
      <c r="F61" s="47">
        <v>21651035516</v>
      </c>
      <c r="G61" s="47">
        <v>1145076664</v>
      </c>
      <c r="H61" s="47">
        <v>312476830</v>
      </c>
      <c r="I61" s="48">
        <f>F61-G61-H61</f>
        <v>20193482022</v>
      </c>
      <c r="J61" s="48">
        <f>I61-K61</f>
        <v>20193482022</v>
      </c>
      <c r="K61" s="47">
        <v>0</v>
      </c>
      <c r="L61" s="55">
        <f>IFERROR(G61/E61,0)*100</f>
        <v>54.527460190476198</v>
      </c>
      <c r="M61" s="56">
        <f>IFERROR(G61/F61,0)*100</f>
        <v>5.2887847472874654</v>
      </c>
    </row>
    <row r="62" spans="2:13" s="57" customFormat="1" ht="20.100000000000001" customHeight="1" x14ac:dyDescent="0.15">
      <c r="B62" s="58" t="s">
        <v>76</v>
      </c>
      <c r="C62" s="59"/>
      <c r="D62" s="59"/>
      <c r="E62" s="60">
        <f>E63+E65+E67+E69+E72+E74+E76</f>
        <v>3256805000</v>
      </c>
      <c r="F62" s="60">
        <f t="shared" ref="F62:K62" si="20">F63+F65+F67+F69+F72+F74+F76</f>
        <v>5229387420</v>
      </c>
      <c r="G62" s="60">
        <f t="shared" si="20"/>
        <v>2921747670</v>
      </c>
      <c r="H62" s="60">
        <f t="shared" si="20"/>
        <v>0</v>
      </c>
      <c r="I62" s="60">
        <f t="shared" si="20"/>
        <v>2307639750</v>
      </c>
      <c r="J62" s="60">
        <f t="shared" si="20"/>
        <v>1996124710</v>
      </c>
      <c r="K62" s="60">
        <f t="shared" si="20"/>
        <v>311515040</v>
      </c>
      <c r="L62" s="61">
        <f t="shared" si="2"/>
        <v>89.712085003554094</v>
      </c>
      <c r="M62" s="62">
        <f t="shared" si="3"/>
        <v>55.871700360651424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125876000</v>
      </c>
      <c r="F63" s="63">
        <f t="shared" ref="F63:K63" si="21">F64</f>
        <v>481906270</v>
      </c>
      <c r="G63" s="63">
        <f t="shared" si="21"/>
        <v>61934270</v>
      </c>
      <c r="H63" s="63">
        <f t="shared" si="21"/>
        <v>0</v>
      </c>
      <c r="I63" s="63">
        <f t="shared" si="21"/>
        <v>419972000</v>
      </c>
      <c r="J63" s="63">
        <f t="shared" si="21"/>
        <v>417970470</v>
      </c>
      <c r="K63" s="63">
        <f t="shared" si="21"/>
        <v>2001530</v>
      </c>
      <c r="L63" s="53">
        <f t="shared" si="2"/>
        <v>49.202604150115988</v>
      </c>
      <c r="M63" s="54">
        <f t="shared" si="3"/>
        <v>12.85193280427748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125876000</v>
      </c>
      <c r="F64" s="47">
        <v>481906270</v>
      </c>
      <c r="G64" s="47">
        <v>61934270</v>
      </c>
      <c r="H64" s="47">
        <v>0</v>
      </c>
      <c r="I64" s="48">
        <f>F64-G64-H64</f>
        <v>419972000</v>
      </c>
      <c r="J64" s="48">
        <f>I64-K64</f>
        <v>417970470</v>
      </c>
      <c r="K64" s="47">
        <v>2001530</v>
      </c>
      <c r="L64" s="55">
        <f t="shared" si="2"/>
        <v>49.202604150115988</v>
      </c>
      <c r="M64" s="56">
        <f t="shared" si="3"/>
        <v>12.85193280427748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321500000</v>
      </c>
      <c r="F65" s="63">
        <f t="shared" ref="F65:K65" si="22">F66</f>
        <v>222819530</v>
      </c>
      <c r="G65" s="65">
        <f t="shared" si="22"/>
        <v>127688960</v>
      </c>
      <c r="H65" s="65">
        <f t="shared" si="22"/>
        <v>0</v>
      </c>
      <c r="I65" s="65">
        <f t="shared" si="22"/>
        <v>95130570</v>
      </c>
      <c r="J65" s="65">
        <f t="shared" si="22"/>
        <v>94669100</v>
      </c>
      <c r="K65" s="65">
        <f t="shared" si="22"/>
        <v>461470</v>
      </c>
      <c r="L65" s="66">
        <f t="shared" si="2"/>
        <v>39.71662830482115</v>
      </c>
      <c r="M65" s="67">
        <f t="shared" si="3"/>
        <v>57.306000062023287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321500000</v>
      </c>
      <c r="F66" s="47">
        <v>222819530</v>
      </c>
      <c r="G66" s="47">
        <v>127688960</v>
      </c>
      <c r="H66" s="47">
        <v>0</v>
      </c>
      <c r="I66" s="48">
        <f>F66-G66-H66</f>
        <v>95130570</v>
      </c>
      <c r="J66" s="48">
        <f>I66-K66</f>
        <v>94669100</v>
      </c>
      <c r="K66" s="47">
        <v>461470</v>
      </c>
      <c r="L66" s="55">
        <f>IFERROR(G66/E66,0)*100</f>
        <v>39.71662830482115</v>
      </c>
      <c r="M66" s="56">
        <f>IFERROR(G66/F66,0)*100</f>
        <v>57.306000062023287</v>
      </c>
    </row>
    <row r="67" spans="1:13" s="22" customFormat="1" ht="20.100000000000001" customHeight="1" x14ac:dyDescent="0.15">
      <c r="B67" s="41" t="s">
        <v>81</v>
      </c>
      <c r="C67" s="42"/>
      <c r="D67" s="42"/>
      <c r="E67" s="63">
        <f>SUM(E68)</f>
        <v>446808000</v>
      </c>
      <c r="F67" s="65">
        <f t="shared" ref="F67:K67" si="23">F68</f>
        <v>566241800</v>
      </c>
      <c r="G67" s="65">
        <f t="shared" si="23"/>
        <v>389352860</v>
      </c>
      <c r="H67" s="65">
        <f t="shared" si="23"/>
        <v>0</v>
      </c>
      <c r="I67" s="65">
        <f t="shared" si="23"/>
        <v>176888940</v>
      </c>
      <c r="J67" s="65">
        <f t="shared" si="23"/>
        <v>153684340</v>
      </c>
      <c r="K67" s="65">
        <f t="shared" si="23"/>
        <v>23204600</v>
      </c>
      <c r="L67" s="66">
        <f t="shared" si="2"/>
        <v>87.140977780165088</v>
      </c>
      <c r="M67" s="67">
        <f t="shared" si="3"/>
        <v>68.760882718301616</v>
      </c>
    </row>
    <row r="68" spans="1:13" s="22" customFormat="1" ht="20.100000000000001" customHeight="1" x14ac:dyDescent="0.15">
      <c r="B68" s="64"/>
      <c r="C68" s="46" t="s">
        <v>82</v>
      </c>
      <c r="D68" s="46"/>
      <c r="E68" s="47">
        <v>446808000</v>
      </c>
      <c r="F68" s="47">
        <v>566241800</v>
      </c>
      <c r="G68" s="47">
        <v>389352860</v>
      </c>
      <c r="H68" s="47">
        <v>0</v>
      </c>
      <c r="I68" s="48">
        <f>F68-G68-H68</f>
        <v>176888940</v>
      </c>
      <c r="J68" s="48">
        <f>I68-K68</f>
        <v>153684340</v>
      </c>
      <c r="K68" s="47">
        <v>23204600</v>
      </c>
      <c r="L68" s="55">
        <f t="shared" si="2"/>
        <v>87.140977780165088</v>
      </c>
      <c r="M68" s="56">
        <f t="shared" si="3"/>
        <v>68.760882718301616</v>
      </c>
    </row>
    <row r="69" spans="1:13" s="22" customFormat="1" ht="20.100000000000001" customHeight="1" x14ac:dyDescent="0.15">
      <c r="B69" s="41" t="s">
        <v>83</v>
      </c>
      <c r="C69" s="42"/>
      <c r="D69" s="42"/>
      <c r="E69" s="68">
        <f>SUM(E70:E71)</f>
        <v>1618340000</v>
      </c>
      <c r="F69" s="68">
        <f t="shared" ref="F69:K69" si="24">SUM(F70:F71)</f>
        <v>2665785500</v>
      </c>
      <c r="G69" s="68">
        <f t="shared" si="24"/>
        <v>1117646270</v>
      </c>
      <c r="H69" s="68">
        <f t="shared" si="24"/>
        <v>0</v>
      </c>
      <c r="I69" s="68">
        <f t="shared" si="24"/>
        <v>1548139230</v>
      </c>
      <c r="J69" s="68">
        <f t="shared" si="24"/>
        <v>1297334230</v>
      </c>
      <c r="K69" s="68">
        <f t="shared" si="24"/>
        <v>250805000</v>
      </c>
      <c r="L69" s="66">
        <f t="shared" si="2"/>
        <v>69.061276987530434</v>
      </c>
      <c r="M69" s="67">
        <f t="shared" si="3"/>
        <v>41.925588911786036</v>
      </c>
    </row>
    <row r="70" spans="1:13" s="22" customFormat="1" ht="20.100000000000001" customHeight="1" x14ac:dyDescent="0.15">
      <c r="B70" s="45"/>
      <c r="C70" s="46" t="s">
        <v>84</v>
      </c>
      <c r="D70" s="46"/>
      <c r="E70" s="47">
        <v>545000000</v>
      </c>
      <c r="F70" s="47">
        <v>1209604580</v>
      </c>
      <c r="G70" s="47">
        <v>423498250</v>
      </c>
      <c r="H70" s="47">
        <v>0</v>
      </c>
      <c r="I70" s="48">
        <f>F70-G70-H70</f>
        <v>786106330</v>
      </c>
      <c r="J70" s="48">
        <f>I70-K70</f>
        <v>772836330</v>
      </c>
      <c r="K70" s="47">
        <v>13270000</v>
      </c>
      <c r="L70" s="69">
        <f t="shared" si="2"/>
        <v>77.706100917431201</v>
      </c>
      <c r="M70" s="70">
        <f t="shared" si="3"/>
        <v>35.011296832225952</v>
      </c>
    </row>
    <row r="71" spans="1:13" s="22" customFormat="1" ht="20.100000000000001" customHeight="1" x14ac:dyDescent="0.15">
      <c r="B71" s="50"/>
      <c r="C71" s="46" t="s">
        <v>85</v>
      </c>
      <c r="D71" s="46"/>
      <c r="E71" s="47">
        <v>1073340000</v>
      </c>
      <c r="F71" s="47">
        <v>1456180920</v>
      </c>
      <c r="G71" s="47">
        <v>694148020</v>
      </c>
      <c r="H71" s="47">
        <v>0</v>
      </c>
      <c r="I71" s="48">
        <f>F71-G71-H71</f>
        <v>762032900</v>
      </c>
      <c r="J71" s="48">
        <f>I71-K71</f>
        <v>524497900</v>
      </c>
      <c r="K71" s="47">
        <v>237535000</v>
      </c>
      <c r="L71" s="69">
        <f t="shared" si="2"/>
        <v>64.671774088359697</v>
      </c>
      <c r="M71" s="70">
        <f t="shared" si="3"/>
        <v>47.669078097795705</v>
      </c>
    </row>
    <row r="72" spans="1:13" s="22" customFormat="1" ht="20.100000000000001" customHeight="1" x14ac:dyDescent="0.15">
      <c r="B72" s="41" t="s">
        <v>86</v>
      </c>
      <c r="C72" s="42"/>
      <c r="D72" s="42"/>
      <c r="E72" s="63">
        <f>SUM(E73)</f>
        <v>67728000</v>
      </c>
      <c r="F72" s="65">
        <f t="shared" ref="F72:K72" si="25">F73</f>
        <v>87993610</v>
      </c>
      <c r="G72" s="65">
        <f t="shared" si="25"/>
        <v>58044410</v>
      </c>
      <c r="H72" s="65">
        <f t="shared" si="25"/>
        <v>0</v>
      </c>
      <c r="I72" s="65">
        <f t="shared" si="25"/>
        <v>29949200</v>
      </c>
      <c r="J72" s="65">
        <f t="shared" si="25"/>
        <v>29521900</v>
      </c>
      <c r="K72" s="65">
        <f t="shared" si="25"/>
        <v>427300</v>
      </c>
      <c r="L72" s="66">
        <f t="shared" si="2"/>
        <v>85.702235412237187</v>
      </c>
      <c r="M72" s="67">
        <f t="shared" si="3"/>
        <v>65.964346729268186</v>
      </c>
    </row>
    <row r="73" spans="1:13" s="22" customFormat="1" ht="20.100000000000001" customHeight="1" x14ac:dyDescent="0.15">
      <c r="B73" s="64"/>
      <c r="C73" s="46" t="s">
        <v>87</v>
      </c>
      <c r="D73" s="46"/>
      <c r="E73" s="47">
        <v>67728000</v>
      </c>
      <c r="F73" s="47">
        <v>87993610</v>
      </c>
      <c r="G73" s="47">
        <v>58044410</v>
      </c>
      <c r="H73" s="47">
        <v>0</v>
      </c>
      <c r="I73" s="48">
        <f>F73-G73-H73</f>
        <v>29949200</v>
      </c>
      <c r="J73" s="48">
        <f>I73-K73</f>
        <v>29521900</v>
      </c>
      <c r="K73" s="47">
        <v>427300</v>
      </c>
      <c r="L73" s="55">
        <f>IFERROR(G73/E73,0)*100</f>
        <v>85.702235412237187</v>
      </c>
      <c r="M73" s="56">
        <f>IFERROR(G73/F73,0)*100</f>
        <v>65.964346729268186</v>
      </c>
    </row>
    <row r="74" spans="1:13" s="22" customFormat="1" ht="20.100000000000001" customHeight="1" x14ac:dyDescent="0.15">
      <c r="B74" s="71" t="s">
        <v>88</v>
      </c>
      <c r="C74" s="72"/>
      <c r="D74" s="72"/>
      <c r="E74" s="63">
        <f>SUM(E75)</f>
        <v>624653000</v>
      </c>
      <c r="F74" s="65">
        <f t="shared" ref="F74:K76" si="26">F75</f>
        <v>1164850710</v>
      </c>
      <c r="G74" s="65">
        <f t="shared" si="26"/>
        <v>1127290900</v>
      </c>
      <c r="H74" s="65">
        <f t="shared" si="26"/>
        <v>0</v>
      </c>
      <c r="I74" s="65">
        <f t="shared" si="26"/>
        <v>37559810</v>
      </c>
      <c r="J74" s="65">
        <f t="shared" si="26"/>
        <v>2944670</v>
      </c>
      <c r="K74" s="65">
        <f t="shared" si="26"/>
        <v>34615140</v>
      </c>
      <c r="L74" s="66">
        <f>IFERROR(G74/E74,0)*100</f>
        <v>180.46673913356696</v>
      </c>
      <c r="M74" s="67">
        <f>IFERROR(G74/F74,0)*100</f>
        <v>96.775568776534456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624653000</v>
      </c>
      <c r="F75" s="47">
        <v>1164850710</v>
      </c>
      <c r="G75" s="47">
        <v>1127290900</v>
      </c>
      <c r="H75" s="47">
        <v>0</v>
      </c>
      <c r="I75" s="48">
        <f>F75-G75-H75</f>
        <v>37559810</v>
      </c>
      <c r="J75" s="48">
        <f>I75-K75</f>
        <v>2944670</v>
      </c>
      <c r="K75" s="47">
        <v>34615140</v>
      </c>
      <c r="L75" s="74">
        <f>IFERROR(G75/E75,0)*100</f>
        <v>180.46673913356696</v>
      </c>
      <c r="M75" s="75">
        <f>IFERROR(G75/F75,0)*100</f>
        <v>96.775568776534456</v>
      </c>
    </row>
    <row r="76" spans="1:13" s="22" customFormat="1" ht="20.100000000000001" customHeight="1" x14ac:dyDescent="0.15">
      <c r="A76" s="76"/>
      <c r="B76" s="71" t="s">
        <v>90</v>
      </c>
      <c r="C76" s="72"/>
      <c r="D76" s="72"/>
      <c r="E76" s="63">
        <f>SUM(E77)</f>
        <v>51900000</v>
      </c>
      <c r="F76" s="65">
        <f t="shared" si="26"/>
        <v>39790000</v>
      </c>
      <c r="G76" s="65">
        <f t="shared" si="26"/>
        <v>39790000</v>
      </c>
      <c r="H76" s="65">
        <f t="shared" si="26"/>
        <v>0</v>
      </c>
      <c r="I76" s="65">
        <f t="shared" si="26"/>
        <v>0</v>
      </c>
      <c r="J76" s="65">
        <f t="shared" si="26"/>
        <v>0</v>
      </c>
      <c r="K76" s="65">
        <f t="shared" si="26"/>
        <v>0</v>
      </c>
      <c r="L76" s="66">
        <f t="shared" si="2"/>
        <v>76.666666666666671</v>
      </c>
      <c r="M76" s="67">
        <f t="shared" si="3"/>
        <v>100</v>
      </c>
    </row>
    <row r="77" spans="1:13" s="22" customFormat="1" ht="20.100000000000001" customHeight="1" thickBot="1" x14ac:dyDescent="0.2">
      <c r="B77" s="77"/>
      <c r="C77" s="78" t="s">
        <v>91</v>
      </c>
      <c r="D77" s="78"/>
      <c r="E77" s="79">
        <v>51900000</v>
      </c>
      <c r="F77" s="79">
        <v>39790000</v>
      </c>
      <c r="G77" s="79">
        <v>39790000</v>
      </c>
      <c r="H77" s="79">
        <v>0</v>
      </c>
      <c r="I77" s="80">
        <f>F77-G77-H77</f>
        <v>0</v>
      </c>
      <c r="J77" s="80">
        <f>I77-K77</f>
        <v>0</v>
      </c>
      <c r="K77" s="79">
        <v>0</v>
      </c>
      <c r="L77" s="81">
        <f t="shared" si="2"/>
        <v>76.666666666666671</v>
      </c>
      <c r="M77" s="82">
        <f t="shared" si="3"/>
        <v>100</v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2"/>
  <sheetViews>
    <sheetView showGridLines="0" zoomScaleNormal="100" workbookViewId="0">
      <pane ySplit="7" topLeftCell="A8" activePane="bottomLeft" state="frozen"/>
      <selection activeCell="B2" sqref="B2:M2"/>
      <selection pane="bottomLeft"/>
    </sheetView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0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2024년 08월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92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2024년 08월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93</v>
      </c>
      <c r="M4" s="85"/>
    </row>
    <row r="5" spans="2:15" s="22" customFormat="1" ht="20.100000000000001" customHeight="1" x14ac:dyDescent="0.15">
      <c r="B5" s="14"/>
      <c r="C5" s="15"/>
      <c r="D5" s="16" t="s">
        <v>94</v>
      </c>
      <c r="E5" s="86" t="s">
        <v>95</v>
      </c>
      <c r="F5" s="86" t="s">
        <v>96</v>
      </c>
      <c r="G5" s="17" t="s">
        <v>97</v>
      </c>
      <c r="H5" s="86" t="s">
        <v>7</v>
      </c>
      <c r="I5" s="87" t="s">
        <v>8</v>
      </c>
      <c r="J5" s="88"/>
      <c r="K5" s="87"/>
      <c r="L5" s="89" t="s">
        <v>98</v>
      </c>
      <c r="M5" s="90"/>
    </row>
    <row r="6" spans="2:15" s="22" customFormat="1" ht="27" customHeight="1" thickBot="1" x14ac:dyDescent="0.2">
      <c r="B6" s="23" t="s">
        <v>99</v>
      </c>
      <c r="C6" s="24"/>
      <c r="D6" s="25"/>
      <c r="E6" s="26" t="s">
        <v>100</v>
      </c>
      <c r="F6" s="26" t="s">
        <v>101</v>
      </c>
      <c r="G6" s="26" t="s">
        <v>102</v>
      </c>
      <c r="H6" s="26" t="s">
        <v>103</v>
      </c>
      <c r="I6" s="27" t="s">
        <v>104</v>
      </c>
      <c r="J6" s="27" t="s">
        <v>16</v>
      </c>
      <c r="K6" s="27" t="s">
        <v>17</v>
      </c>
      <c r="L6" s="91" t="s">
        <v>105</v>
      </c>
      <c r="M6" s="92" t="s">
        <v>106</v>
      </c>
    </row>
    <row r="7" spans="2:15" s="36" customFormat="1" ht="20.100000000000001" customHeight="1" thickBot="1" x14ac:dyDescent="0.2">
      <c r="B7" s="93" t="s">
        <v>107</v>
      </c>
      <c r="C7" s="94"/>
      <c r="D7" s="94"/>
      <c r="E7" s="33">
        <f t="shared" ref="E7:K7" si="0">E8+E40+E62</f>
        <v>20090276000</v>
      </c>
      <c r="F7" s="33">
        <f t="shared" si="0"/>
        <v>11952699331</v>
      </c>
      <c r="G7" s="33">
        <f t="shared" si="0"/>
        <v>5279314778</v>
      </c>
      <c r="H7" s="33">
        <f t="shared" si="0"/>
        <v>3062920</v>
      </c>
      <c r="I7" s="33">
        <f t="shared" si="0"/>
        <v>6670321633</v>
      </c>
      <c r="J7" s="33">
        <f t="shared" si="0"/>
        <v>6387613633</v>
      </c>
      <c r="K7" s="33">
        <f t="shared" si="0"/>
        <v>282708000</v>
      </c>
      <c r="L7" s="34">
        <f>IFERROR(G7/E7,0)*100</f>
        <v>26.27796043220113</v>
      </c>
      <c r="M7" s="35">
        <f>IFERROR(G7/F7,0)*100</f>
        <v>44.16838934706405</v>
      </c>
      <c r="O7" s="95" t="s">
        <v>108</v>
      </c>
    </row>
    <row r="8" spans="2:15" s="36" customFormat="1" ht="20.100000000000001" customHeight="1" x14ac:dyDescent="0.15">
      <c r="B8" s="37" t="s">
        <v>109</v>
      </c>
      <c r="C8" s="38"/>
      <c r="D8" s="38"/>
      <c r="E8" s="39">
        <f t="shared" ref="E8:K8" si="1">E9+E12+E22+E28+E34+E36</f>
        <v>1305119000</v>
      </c>
      <c r="F8" s="39">
        <f t="shared" si="1"/>
        <v>2624823778</v>
      </c>
      <c r="G8" s="39">
        <f t="shared" si="1"/>
        <v>2605474058</v>
      </c>
      <c r="H8" s="39">
        <f t="shared" si="1"/>
        <v>0</v>
      </c>
      <c r="I8" s="39">
        <f t="shared" si="1"/>
        <v>19349720</v>
      </c>
      <c r="J8" s="39">
        <f t="shared" si="1"/>
        <v>19349720</v>
      </c>
      <c r="K8" s="39">
        <f t="shared" si="1"/>
        <v>0</v>
      </c>
      <c r="L8" s="96">
        <f t="shared" ref="L8:L77" si="2">IFERROR(G8/E8,0)*100</f>
        <v>199.63498025850518</v>
      </c>
      <c r="M8" s="97">
        <f t="shared" ref="M8:M77" si="3">IFERROR(G8/F8,0)*100</f>
        <v>99.262818320902909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110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111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112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113</v>
      </c>
      <c r="C12" s="42"/>
      <c r="D12" s="42"/>
      <c r="E12" s="43">
        <f>SUM(E13:E21)</f>
        <v>237450000</v>
      </c>
      <c r="F12" s="43">
        <f t="shared" ref="F12:K12" si="7">SUM(F13:F21)</f>
        <v>1846519199</v>
      </c>
      <c r="G12" s="43">
        <f t="shared" si="7"/>
        <v>1830359599</v>
      </c>
      <c r="H12" s="43">
        <f t="shared" si="7"/>
        <v>0</v>
      </c>
      <c r="I12" s="43">
        <f t="shared" si="7"/>
        <v>16159600</v>
      </c>
      <c r="J12" s="43">
        <f t="shared" si="7"/>
        <v>16159600</v>
      </c>
      <c r="K12" s="43">
        <f t="shared" si="7"/>
        <v>0</v>
      </c>
      <c r="L12" s="53">
        <f t="shared" si="2"/>
        <v>770.84000800168462</v>
      </c>
      <c r="M12" s="54">
        <f t="shared" si="3"/>
        <v>99.124861522763936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236082000</v>
      </c>
      <c r="F20" s="100">
        <v>1844971017</v>
      </c>
      <c r="G20" s="100">
        <v>1829518617</v>
      </c>
      <c r="H20" s="100">
        <v>0</v>
      </c>
      <c r="I20" s="48">
        <f t="shared" si="8"/>
        <v>15452400</v>
      </c>
      <c r="J20" s="48">
        <f t="shared" si="9"/>
        <v>15452400</v>
      </c>
      <c r="K20" s="48"/>
      <c r="L20" s="55">
        <f>IFERROR(G20/E20,0)*100</f>
        <v>774.95049050753551</v>
      </c>
      <c r="M20" s="56">
        <f>IFERROR(G20/F20,0)*100</f>
        <v>99.162458387821928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1368000</v>
      </c>
      <c r="F21" s="100">
        <v>1548182</v>
      </c>
      <c r="G21" s="100">
        <v>840982</v>
      </c>
      <c r="H21" s="100">
        <v>0</v>
      </c>
      <c r="I21" s="48">
        <f t="shared" si="8"/>
        <v>707200</v>
      </c>
      <c r="J21" s="48">
        <f t="shared" si="9"/>
        <v>707200</v>
      </c>
      <c r="K21" s="48"/>
      <c r="L21" s="55">
        <f t="shared" si="2"/>
        <v>61.475292397660816</v>
      </c>
      <c r="M21" s="56">
        <f t="shared" si="3"/>
        <v>54.320616051601164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114</v>
      </c>
      <c r="C22" s="42"/>
      <c r="D22" s="42"/>
      <c r="E22" s="43">
        <f>SUM(E23:E27)</f>
        <v>0</v>
      </c>
      <c r="F22" s="43">
        <f t="shared" ref="F22:K22" si="10">SUM(F23:F27)</f>
        <v>13309000</v>
      </c>
      <c r="G22" s="43">
        <f t="shared" si="10"/>
        <v>13309000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0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0</v>
      </c>
      <c r="F27" s="100">
        <v>13309000</v>
      </c>
      <c r="G27" s="100">
        <v>13309000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0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115</v>
      </c>
      <c r="C28" s="42"/>
      <c r="D28" s="42"/>
      <c r="E28" s="43">
        <f>SUM(E29:E33)</f>
        <v>554993000</v>
      </c>
      <c r="F28" s="43">
        <f t="shared" ref="F28:K28" si="11">SUM(F29:F33)</f>
        <v>135005210</v>
      </c>
      <c r="G28" s="43">
        <f t="shared" si="11"/>
        <v>135005210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24.325569872052441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>
        <v>132993000</v>
      </c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422000000</v>
      </c>
      <c r="F33" s="100">
        <v>135005210</v>
      </c>
      <c r="G33" s="100">
        <v>135005210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31.991755924170619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116</v>
      </c>
      <c r="C34" s="42"/>
      <c r="D34" s="42"/>
      <c r="E34" s="104">
        <f>SUM(E35)</f>
        <v>205000000</v>
      </c>
      <c r="F34" s="43">
        <f t="shared" ref="F34:J34" si="12">F35</f>
        <v>236082000</v>
      </c>
      <c r="G34" s="43">
        <f t="shared" si="12"/>
        <v>236082000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115.1619512195122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205000000</v>
      </c>
      <c r="F35" s="100">
        <v>236082000</v>
      </c>
      <c r="G35" s="100">
        <v>236082000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115.1619512195122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117</v>
      </c>
      <c r="C36" s="42"/>
      <c r="D36" s="42"/>
      <c r="E36" s="43">
        <f>SUM(E37:E39)</f>
        <v>307676000</v>
      </c>
      <c r="F36" s="43">
        <f t="shared" ref="F36:J36" si="13">SUM(F37:F39)</f>
        <v>393908369</v>
      </c>
      <c r="G36" s="43">
        <f t="shared" si="13"/>
        <v>390718249</v>
      </c>
      <c r="H36" s="43">
        <f t="shared" si="13"/>
        <v>0</v>
      </c>
      <c r="I36" s="43">
        <f t="shared" si="13"/>
        <v>3190120</v>
      </c>
      <c r="J36" s="43">
        <f t="shared" si="13"/>
        <v>3190120</v>
      </c>
      <c r="K36" s="43">
        <f>SUM(K37:K39)</f>
        <v>0</v>
      </c>
      <c r="L36" s="53">
        <f t="shared" si="2"/>
        <v>126.9901614035544</v>
      </c>
      <c r="M36" s="54">
        <f t="shared" si="3"/>
        <v>99.19013652639606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278676000</v>
      </c>
      <c r="F37" s="100">
        <v>263210675</v>
      </c>
      <c r="G37" s="100">
        <v>260020555</v>
      </c>
      <c r="H37" s="100">
        <v>0</v>
      </c>
      <c r="I37" s="48">
        <f>F37-G37-H37</f>
        <v>3190120</v>
      </c>
      <c r="J37" s="48">
        <f>I37-K37</f>
        <v>3190120</v>
      </c>
      <c r="K37" s="48"/>
      <c r="L37" s="55">
        <f>IFERROR(G37/#REF!,0)*100</f>
        <v>0</v>
      </c>
      <c r="M37" s="56">
        <f t="shared" si="3"/>
        <v>98.787997485284365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v>29000000</v>
      </c>
      <c r="F39" s="100">
        <v>130697694</v>
      </c>
      <c r="G39" s="100">
        <v>130697694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450.68170344827587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118</v>
      </c>
      <c r="C40" s="59"/>
      <c r="D40" s="59"/>
      <c r="E40" s="60">
        <f t="shared" ref="E40:J40" si="14">E41+E46+E48+E52+E60</f>
        <v>789000000</v>
      </c>
      <c r="F40" s="60">
        <f t="shared" si="14"/>
        <v>6729051393</v>
      </c>
      <c r="G40" s="60">
        <f t="shared" si="14"/>
        <v>595192060</v>
      </c>
      <c r="H40" s="60">
        <f t="shared" si="14"/>
        <v>3062920</v>
      </c>
      <c r="I40" s="60">
        <f t="shared" si="14"/>
        <v>6130796413</v>
      </c>
      <c r="J40" s="60">
        <f t="shared" si="14"/>
        <v>6130796413</v>
      </c>
      <c r="K40" s="60">
        <f>K41+K46+K48+K52+K60</f>
        <v>0</v>
      </c>
      <c r="L40" s="61">
        <f t="shared" si="2"/>
        <v>75.436256020278833</v>
      </c>
      <c r="M40" s="62">
        <f t="shared" si="3"/>
        <v>8.8451109263210235</v>
      </c>
      <c r="O40" s="98">
        <f t="shared" si="6"/>
        <v>0</v>
      </c>
    </row>
    <row r="41" spans="2:15" s="22" customFormat="1" ht="20.100000000000001" customHeight="1" x14ac:dyDescent="0.15">
      <c r="B41" s="41" t="s">
        <v>119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>
        <v>0</v>
      </c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120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121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122</v>
      </c>
      <c r="C52" s="42"/>
      <c r="D52" s="42"/>
      <c r="E52" s="43">
        <f t="shared" ref="E52:J52" si="17">SUM(E53:E59)</f>
        <v>59000000</v>
      </c>
      <c r="F52" s="43">
        <f t="shared" si="17"/>
        <v>203087650</v>
      </c>
      <c r="G52" s="43">
        <f t="shared" si="17"/>
        <v>169499350</v>
      </c>
      <c r="H52" s="43">
        <f t="shared" si="17"/>
        <v>0</v>
      </c>
      <c r="I52" s="43">
        <f t="shared" si="17"/>
        <v>33588300</v>
      </c>
      <c r="J52" s="43">
        <f t="shared" si="17"/>
        <v>33588300</v>
      </c>
      <c r="K52" s="43">
        <f>SUM(K53:K59)</f>
        <v>0</v>
      </c>
      <c r="L52" s="53">
        <f t="shared" si="2"/>
        <v>287.28703389830508</v>
      </c>
      <c r="M52" s="54">
        <f t="shared" si="3"/>
        <v>83.461180431207907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10357200</v>
      </c>
      <c r="G55" s="100">
        <v>13680900</v>
      </c>
      <c r="H55" s="100">
        <v>0</v>
      </c>
      <c r="I55" s="48">
        <f>F55-G55-H55</f>
        <v>-3323700</v>
      </c>
      <c r="J55" s="48">
        <f t="shared" si="19"/>
        <v>-3323700</v>
      </c>
      <c r="K55" s="48"/>
      <c r="L55" s="55">
        <f>IFERROR(G55/E55,0)*100</f>
        <v>0</v>
      </c>
      <c r="M55" s="56">
        <f>IFERROR(G55/F55,0)*100</f>
        <v>132.09071949947861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192730450</v>
      </c>
      <c r="G59" s="100">
        <v>155818450</v>
      </c>
      <c r="H59" s="100">
        <v>0</v>
      </c>
      <c r="I59" s="48">
        <f t="shared" si="18"/>
        <v>36912000</v>
      </c>
      <c r="J59" s="48">
        <f t="shared" si="19"/>
        <v>36912000</v>
      </c>
      <c r="K59" s="48"/>
      <c r="L59" s="55">
        <f t="shared" si="2"/>
        <v>264.0990677966102</v>
      </c>
      <c r="M59" s="56">
        <f t="shared" si="3"/>
        <v>80.847862909052509</v>
      </c>
      <c r="O59" s="98" t="str">
        <f t="shared" si="6"/>
        <v>224-07 그외수입</v>
      </c>
    </row>
    <row r="60" spans="2:15" s="22" customFormat="1" ht="20.100000000000001" customHeight="1" x14ac:dyDescent="0.15">
      <c r="B60" s="41" t="s">
        <v>123</v>
      </c>
      <c r="C60" s="42"/>
      <c r="D60" s="42"/>
      <c r="E60" s="63">
        <f t="shared" ref="E60:J60" si="20">E61</f>
        <v>730000000</v>
      </c>
      <c r="F60" s="63">
        <f t="shared" si="20"/>
        <v>6525963743</v>
      </c>
      <c r="G60" s="63">
        <f t="shared" si="20"/>
        <v>425692710</v>
      </c>
      <c r="H60" s="63">
        <f t="shared" si="20"/>
        <v>3062920</v>
      </c>
      <c r="I60" s="63">
        <f t="shared" si="20"/>
        <v>6097208113</v>
      </c>
      <c r="J60" s="63">
        <f t="shared" si="20"/>
        <v>6097208113</v>
      </c>
      <c r="K60" s="63">
        <f>K61</f>
        <v>0</v>
      </c>
      <c r="L60" s="53">
        <f t="shared" si="2"/>
        <v>58.314069863013692</v>
      </c>
      <c r="M60" s="54">
        <f t="shared" si="3"/>
        <v>6.5230627500285214</v>
      </c>
      <c r="O60" s="98">
        <f t="shared" si="6"/>
        <v>0</v>
      </c>
    </row>
    <row r="61" spans="2:15" s="22" customFormat="1" ht="20.100000000000001" customHeight="1" x14ac:dyDescent="0.15">
      <c r="B61" s="64"/>
      <c r="C61" s="46" t="s">
        <v>75</v>
      </c>
      <c r="D61" s="46"/>
      <c r="E61" s="99">
        <v>730000000</v>
      </c>
      <c r="F61" s="100">
        <v>6525963743</v>
      </c>
      <c r="G61" s="100">
        <v>425692710</v>
      </c>
      <c r="H61" s="100">
        <v>3062920</v>
      </c>
      <c r="I61" s="48">
        <f>F61-G61-H61</f>
        <v>6097208113</v>
      </c>
      <c r="J61" s="48">
        <f>I61-K61</f>
        <v>6097208113</v>
      </c>
      <c r="K61" s="48"/>
      <c r="L61" s="55">
        <f>IFERROR(G61/E61,0)*100</f>
        <v>58.314069863013692</v>
      </c>
      <c r="M61" s="56">
        <f>IFERROR(G61/F61,0)*100</f>
        <v>6.5230627500285214</v>
      </c>
      <c r="O61" s="98" t="str">
        <f t="shared" si="6"/>
        <v>225-01 지난년도수입</v>
      </c>
    </row>
    <row r="62" spans="2:15" s="57" customFormat="1" ht="20.100000000000001" customHeight="1" x14ac:dyDescent="0.15">
      <c r="B62" s="58" t="s">
        <v>124</v>
      </c>
      <c r="C62" s="59"/>
      <c r="D62" s="59"/>
      <c r="E62" s="60">
        <f t="shared" ref="E62:J62" si="21">E63+E65+E67+E69+E72+E74+E76</f>
        <v>17996157000</v>
      </c>
      <c r="F62" s="60">
        <f t="shared" si="21"/>
        <v>2598824160</v>
      </c>
      <c r="G62" s="60">
        <f t="shared" si="21"/>
        <v>2078648660</v>
      </c>
      <c r="H62" s="60">
        <f t="shared" si="21"/>
        <v>0</v>
      </c>
      <c r="I62" s="60">
        <f t="shared" si="21"/>
        <v>520175500</v>
      </c>
      <c r="J62" s="60">
        <f t="shared" si="21"/>
        <v>237467500</v>
      </c>
      <c r="K62" s="60">
        <f>K63+K65+K67+K69+K72+K74+K76</f>
        <v>282708000</v>
      </c>
      <c r="L62" s="61">
        <f t="shared" si="2"/>
        <v>11.550514145881257</v>
      </c>
      <c r="M62" s="62">
        <f t="shared" si="3"/>
        <v>79.984197930497928</v>
      </c>
      <c r="O62" s="98">
        <f t="shared" si="6"/>
        <v>0</v>
      </c>
    </row>
    <row r="63" spans="2:15" s="22" customFormat="1" ht="20.100000000000001" customHeight="1" x14ac:dyDescent="0.15">
      <c r="B63" s="41" t="s">
        <v>125</v>
      </c>
      <c r="C63" s="42"/>
      <c r="D63" s="42"/>
      <c r="E63" s="63">
        <f t="shared" ref="E63:J63" si="22">SUM(E64)</f>
        <v>0</v>
      </c>
      <c r="F63" s="63">
        <f t="shared" si="22"/>
        <v>0</v>
      </c>
      <c r="G63" s="63">
        <f t="shared" si="22"/>
        <v>0</v>
      </c>
      <c r="H63" s="63">
        <f t="shared" si="22"/>
        <v>0</v>
      </c>
      <c r="I63" s="63">
        <f t="shared" si="22"/>
        <v>0</v>
      </c>
      <c r="J63" s="63">
        <f t="shared" si="22"/>
        <v>0</v>
      </c>
      <c r="K63" s="63">
        <f>SUM(K64)</f>
        <v>0</v>
      </c>
      <c r="L63" s="53">
        <f t="shared" si="2"/>
        <v>0</v>
      </c>
      <c r="M63" s="54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126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 t="shared" si="2"/>
        <v>0</v>
      </c>
      <c r="M64" s="56">
        <f t="shared" si="3"/>
        <v>0</v>
      </c>
      <c r="O64" s="98" t="str">
        <f t="shared" si="6"/>
        <v>231-01 과징금</v>
      </c>
    </row>
    <row r="65" spans="2:15" s="22" customFormat="1" ht="20.100000000000001" customHeight="1" x14ac:dyDescent="0.15">
      <c r="B65" s="41" t="s">
        <v>127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128</v>
      </c>
      <c r="D66" s="46"/>
      <c r="E66" s="106">
        <v>0</v>
      </c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>IFERROR(G66/E66,0)*100</f>
        <v>0</v>
      </c>
      <c r="M66" s="56">
        <f>IFERROR(G66/F66,0)*100</f>
        <v>0</v>
      </c>
      <c r="O66" s="98" t="str">
        <f t="shared" si="6"/>
        <v>232-01 이행강제금</v>
      </c>
    </row>
    <row r="67" spans="2:15" s="22" customFormat="1" ht="20.100000000000001" customHeight="1" x14ac:dyDescent="0.15">
      <c r="B67" s="41" t="s">
        <v>129</v>
      </c>
      <c r="C67" s="42"/>
      <c r="D67" s="42"/>
      <c r="E67" s="65">
        <f t="shared" ref="E67:J67" si="24">E68</f>
        <v>0</v>
      </c>
      <c r="F67" s="65">
        <f t="shared" si="24"/>
        <v>13292200</v>
      </c>
      <c r="G67" s="65">
        <f t="shared" si="24"/>
        <v>13292200</v>
      </c>
      <c r="H67" s="65">
        <f t="shared" si="24"/>
        <v>0</v>
      </c>
      <c r="I67" s="65">
        <f t="shared" si="24"/>
        <v>0</v>
      </c>
      <c r="J67" s="65">
        <f t="shared" si="24"/>
        <v>0</v>
      </c>
      <c r="K67" s="65">
        <f>K68</f>
        <v>0</v>
      </c>
      <c r="L67" s="66">
        <f t="shared" si="2"/>
        <v>0</v>
      </c>
      <c r="M67" s="67">
        <f t="shared" si="3"/>
        <v>100</v>
      </c>
      <c r="O67" s="98">
        <f t="shared" si="6"/>
        <v>0</v>
      </c>
    </row>
    <row r="68" spans="2:15" s="22" customFormat="1" ht="20.100000000000001" customHeight="1" x14ac:dyDescent="0.15">
      <c r="B68" s="64"/>
      <c r="C68" s="46" t="s">
        <v>130</v>
      </c>
      <c r="D68" s="46"/>
      <c r="E68" s="106">
        <v>0</v>
      </c>
      <c r="F68" s="100">
        <v>13292200</v>
      </c>
      <c r="G68" s="100">
        <v>13292200</v>
      </c>
      <c r="H68" s="100">
        <v>0</v>
      </c>
      <c r="I68" s="48">
        <f>F68-G68-H68</f>
        <v>0</v>
      </c>
      <c r="J68" s="48">
        <f>I68-K68</f>
        <v>0</v>
      </c>
      <c r="K68" s="48"/>
      <c r="L68" s="55">
        <f t="shared" si="2"/>
        <v>0</v>
      </c>
      <c r="M68" s="56">
        <f t="shared" si="3"/>
        <v>100</v>
      </c>
      <c r="O68" s="98" t="str">
        <f t="shared" si="6"/>
        <v>233-01 변상금</v>
      </c>
    </row>
    <row r="69" spans="2:15" s="22" customFormat="1" ht="20.100000000000001" customHeight="1" x14ac:dyDescent="0.15">
      <c r="B69" s="41" t="s">
        <v>131</v>
      </c>
      <c r="C69" s="42"/>
      <c r="D69" s="42"/>
      <c r="E69" s="68">
        <f t="shared" ref="E69:J69" si="25">SUM(E70:E71)</f>
        <v>2100000000</v>
      </c>
      <c r="F69" s="68">
        <f t="shared" si="25"/>
        <v>1790724100</v>
      </c>
      <c r="G69" s="68">
        <f t="shared" si="25"/>
        <v>1270548600</v>
      </c>
      <c r="H69" s="68">
        <f t="shared" si="25"/>
        <v>0</v>
      </c>
      <c r="I69" s="68">
        <f t="shared" si="25"/>
        <v>520175500</v>
      </c>
      <c r="J69" s="68">
        <f t="shared" si="25"/>
        <v>237467500</v>
      </c>
      <c r="K69" s="68">
        <f>SUM(K70:K71)</f>
        <v>282708000</v>
      </c>
      <c r="L69" s="66">
        <f t="shared" si="2"/>
        <v>60.502314285714284</v>
      </c>
      <c r="M69" s="67">
        <f t="shared" si="3"/>
        <v>70.951666982088426</v>
      </c>
      <c r="O69" s="98">
        <f t="shared" si="6"/>
        <v>0</v>
      </c>
    </row>
    <row r="70" spans="2:15" s="22" customFormat="1" ht="20.100000000000001" customHeight="1" x14ac:dyDescent="0.15">
      <c r="B70" s="45"/>
      <c r="C70" s="46" t="s">
        <v>84</v>
      </c>
      <c r="D70" s="46"/>
      <c r="E70" s="107">
        <v>2100000000</v>
      </c>
      <c r="F70" s="100">
        <v>1790724100</v>
      </c>
      <c r="G70" s="100">
        <v>1270548600</v>
      </c>
      <c r="H70" s="100">
        <v>0</v>
      </c>
      <c r="I70" s="48">
        <f>F70-G70-H70</f>
        <v>520175500</v>
      </c>
      <c r="J70" s="48">
        <f>I70-K70</f>
        <v>237467500</v>
      </c>
      <c r="K70" s="48">
        <v>282708000</v>
      </c>
      <c r="L70" s="69">
        <f t="shared" si="2"/>
        <v>60.502314285714284</v>
      </c>
      <c r="M70" s="70">
        <f t="shared" si="3"/>
        <v>70.951666982088426</v>
      </c>
      <c r="O70" s="98" t="str">
        <f t="shared" si="6"/>
        <v>234-01 차량관련과태료</v>
      </c>
    </row>
    <row r="71" spans="2:15" s="22" customFormat="1" ht="20.100000000000001" customHeight="1" x14ac:dyDescent="0.15">
      <c r="B71" s="50"/>
      <c r="C71" s="46" t="s">
        <v>85</v>
      </c>
      <c r="D71" s="46"/>
      <c r="E71" s="107">
        <v>0</v>
      </c>
      <c r="F71" s="100">
        <v>0</v>
      </c>
      <c r="G71" s="100">
        <v>0</v>
      </c>
      <c r="H71" s="100">
        <v>0</v>
      </c>
      <c r="I71" s="48">
        <f>F71-G71-H71</f>
        <v>0</v>
      </c>
      <c r="J71" s="48">
        <f>I71-K71</f>
        <v>0</v>
      </c>
      <c r="K71" s="48"/>
      <c r="L71" s="69">
        <f t="shared" si="2"/>
        <v>0</v>
      </c>
      <c r="M71" s="70">
        <f t="shared" si="3"/>
        <v>0</v>
      </c>
      <c r="O71" s="98" t="str">
        <f t="shared" si="6"/>
        <v>234-02 기타과태료</v>
      </c>
    </row>
    <row r="72" spans="2:15" s="22" customFormat="1" ht="20.100000000000001" customHeight="1" x14ac:dyDescent="0.15">
      <c r="B72" s="41" t="s">
        <v>132</v>
      </c>
      <c r="C72" s="42"/>
      <c r="D72" s="42"/>
      <c r="E72" s="65">
        <f t="shared" ref="E72:J72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>K73</f>
        <v>0</v>
      </c>
      <c r="L72" s="66">
        <f t="shared" si="2"/>
        <v>0</v>
      </c>
      <c r="M72" s="67">
        <f t="shared" si="3"/>
        <v>0</v>
      </c>
      <c r="O72" s="98">
        <f t="shared" si="6"/>
        <v>0</v>
      </c>
    </row>
    <row r="73" spans="2:15" s="22" customFormat="1" ht="20.100000000000001" customHeight="1" x14ac:dyDescent="0.15">
      <c r="B73" s="64"/>
      <c r="C73" s="46" t="s">
        <v>87</v>
      </c>
      <c r="D73" s="46"/>
      <c r="E73" s="106">
        <v>0</v>
      </c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/>
      <c r="L73" s="55">
        <f>IFERROR(G73/E73,0)*100</f>
        <v>0</v>
      </c>
      <c r="M73" s="56">
        <f>IFERROR(G73/F73,0)*100</f>
        <v>0</v>
      </c>
      <c r="O73" s="98" t="str">
        <f t="shared" si="6"/>
        <v>235-01 부정이익환수금</v>
      </c>
    </row>
    <row r="74" spans="2:15" s="22" customFormat="1" ht="20.100000000000001" customHeight="1" x14ac:dyDescent="0.15">
      <c r="B74" s="71" t="s">
        <v>133</v>
      </c>
      <c r="C74" s="72"/>
      <c r="D74" s="72"/>
      <c r="E74" s="65">
        <f t="shared" ref="E74:K76" si="27">E75</f>
        <v>15896157000</v>
      </c>
      <c r="F74" s="65">
        <f t="shared" si="27"/>
        <v>794807860</v>
      </c>
      <c r="G74" s="65">
        <f t="shared" si="27"/>
        <v>794807860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7"/>
        <v>0</v>
      </c>
      <c r="L74" s="66">
        <f>IFERROR(G74/E74,0)*100</f>
        <v>5.0000000629082866</v>
      </c>
      <c r="M74" s="67">
        <f>IFERROR(G74/F74,0)*100</f>
        <v>100</v>
      </c>
      <c r="O74" s="98">
        <f t="shared" si="6"/>
        <v>0</v>
      </c>
    </row>
    <row r="75" spans="2:15" s="22" customFormat="1" ht="20.100000000000001" customHeight="1" x14ac:dyDescent="0.15">
      <c r="B75" s="45"/>
      <c r="C75" s="73" t="s">
        <v>89</v>
      </c>
      <c r="D75" s="73"/>
      <c r="E75" s="108">
        <v>15896157000</v>
      </c>
      <c r="F75" s="100">
        <v>794807860</v>
      </c>
      <c r="G75" s="100">
        <v>794807860</v>
      </c>
      <c r="H75" s="100">
        <v>0</v>
      </c>
      <c r="I75" s="48">
        <f>F75-G75-H75</f>
        <v>0</v>
      </c>
      <c r="J75" s="48">
        <f>I75-K75</f>
        <v>0</v>
      </c>
      <c r="K75" s="48">
        <v>0</v>
      </c>
      <c r="L75" s="74">
        <f>IFERROR(G75/E75,0)*100</f>
        <v>5.0000000629082866</v>
      </c>
      <c r="M75" s="75">
        <f>IFERROR(G75/F75,0)*100</f>
        <v>100</v>
      </c>
      <c r="O75" s="98" t="str">
        <f t="shared" ref="O75:O92" si="28">C75</f>
        <v>236-01 부담금</v>
      </c>
    </row>
    <row r="76" spans="2:15" s="22" customFormat="1" ht="20.100000000000001" customHeight="1" x14ac:dyDescent="0.15">
      <c r="B76" s="71" t="s">
        <v>134</v>
      </c>
      <c r="C76" s="72"/>
      <c r="D76" s="72"/>
      <c r="E76" s="65">
        <f t="shared" ref="E76:J76" si="29">E77</f>
        <v>0</v>
      </c>
      <c r="F76" s="65">
        <f t="shared" si="29"/>
        <v>0</v>
      </c>
      <c r="G76" s="65">
        <f t="shared" si="29"/>
        <v>0</v>
      </c>
      <c r="H76" s="65">
        <f t="shared" si="29"/>
        <v>0</v>
      </c>
      <c r="I76" s="65">
        <f t="shared" si="29"/>
        <v>0</v>
      </c>
      <c r="J76" s="65">
        <f t="shared" si="29"/>
        <v>0</v>
      </c>
      <c r="K76" s="65">
        <f t="shared" si="27"/>
        <v>0</v>
      </c>
      <c r="L76" s="66">
        <f t="shared" si="2"/>
        <v>0</v>
      </c>
      <c r="M76" s="67">
        <f t="shared" si="3"/>
        <v>0</v>
      </c>
      <c r="O76" s="98">
        <f t="shared" si="28"/>
        <v>0</v>
      </c>
    </row>
    <row r="77" spans="2:15" s="22" customFormat="1" ht="20.100000000000001" customHeight="1" thickBot="1" x14ac:dyDescent="0.2">
      <c r="B77" s="77"/>
      <c r="C77" s="78" t="s">
        <v>135</v>
      </c>
      <c r="D77" s="78"/>
      <c r="E77" s="109">
        <v>0</v>
      </c>
      <c r="F77" s="109">
        <v>0</v>
      </c>
      <c r="G77" s="109">
        <v>0</v>
      </c>
      <c r="H77" s="109">
        <v>0</v>
      </c>
      <c r="I77" s="80">
        <f>F77-G77-H77</f>
        <v>0</v>
      </c>
      <c r="J77" s="80">
        <f>I77-K77</f>
        <v>0</v>
      </c>
      <c r="K77" s="80"/>
      <c r="L77" s="81">
        <f t="shared" si="2"/>
        <v>0</v>
      </c>
      <c r="M77" s="82">
        <f t="shared" si="3"/>
        <v>0</v>
      </c>
      <c r="O77" s="98" t="str">
        <f t="shared" si="28"/>
        <v>237-01 범칙금</v>
      </c>
    </row>
    <row r="78" spans="2:15" x14ac:dyDescent="0.15">
      <c r="O78" s="98">
        <f t="shared" si="28"/>
        <v>0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2024-09-13T04:13:37Z</dcterms:created>
  <dcterms:modified xsi:type="dcterms:W3CDTF">2024-09-13T04:13:38Z</dcterms:modified>
</cp:coreProperties>
</file>