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-1725" yWindow="2160" windowWidth="14115" windowHeight="7335" tabRatio="599" activeTab="1"/>
  </bookViews>
  <sheets>
    <sheet name="3-1.업체별수거량증감" sheetId="79" r:id="rId1"/>
    <sheet name="3-2.업체별대행료증감 " sheetId="84" r:id="rId2"/>
  </sheets>
  <definedNames>
    <definedName name="DATA">#REF!,#REF!,#REF!,#REF!,#REF!,#REF!,#REF!,#REF!,#REF!,#REF!,#REF!,#REF!,#REF!,#REF!,#REF!</definedName>
    <definedName name="_xlnm.Print_Area" localSheetId="1">'3-2.업체별대행료증감 '!$B$1:$AA$46</definedName>
  </definedNames>
  <calcPr calcId="152511"/>
</workbook>
</file>

<file path=xl/calcChain.xml><?xml version="1.0" encoding="utf-8"?>
<calcChain xmlns="http://schemas.openxmlformats.org/spreadsheetml/2006/main">
  <c r="W19" i="79" l="1"/>
  <c r="D32" i="79" l="1"/>
  <c r="D29" i="84" l="1"/>
  <c r="D29" i="79"/>
  <c r="F12" i="84" l="1"/>
  <c r="F13" i="84"/>
  <c r="F14" i="84"/>
  <c r="F15" i="84"/>
  <c r="F16" i="84"/>
  <c r="F17" i="84"/>
  <c r="F18" i="84"/>
  <c r="F19" i="84"/>
  <c r="F20" i="84"/>
  <c r="F21" i="84"/>
  <c r="F22" i="84"/>
  <c r="F23" i="84"/>
  <c r="F24" i="84"/>
  <c r="F25" i="84"/>
  <c r="F26" i="84"/>
  <c r="F27" i="84"/>
  <c r="F28" i="84"/>
  <c r="F29" i="84"/>
  <c r="F30" i="84"/>
  <c r="F31" i="84"/>
  <c r="F32" i="84"/>
  <c r="F33" i="84"/>
  <c r="F34" i="84"/>
  <c r="F35" i="84"/>
  <c r="F36" i="84"/>
  <c r="F37" i="84"/>
  <c r="F38" i="84"/>
  <c r="F39" i="84"/>
  <c r="F40" i="84"/>
  <c r="F41" i="84"/>
  <c r="F42" i="84"/>
  <c r="F43" i="84"/>
  <c r="F44" i="84"/>
  <c r="F45" i="84"/>
  <c r="F46" i="84"/>
  <c r="F11" i="84"/>
  <c r="M10" i="79" l="1"/>
  <c r="AA10" i="79" l="1"/>
  <c r="Y10" i="79"/>
  <c r="AA9" i="79"/>
  <c r="Y9" i="79"/>
  <c r="AA8" i="79"/>
  <c r="Y8" i="79"/>
  <c r="X10" i="79"/>
  <c r="V10" i="79"/>
  <c r="X9" i="79"/>
  <c r="V9" i="79"/>
  <c r="X8" i="79"/>
  <c r="V8" i="79"/>
  <c r="U10" i="79"/>
  <c r="S10" i="79"/>
  <c r="U9" i="79"/>
  <c r="S9" i="79"/>
  <c r="U8" i="79"/>
  <c r="S8" i="79"/>
  <c r="R10" i="79"/>
  <c r="P10" i="79"/>
  <c r="R9" i="79"/>
  <c r="P9" i="79"/>
  <c r="R8" i="79"/>
  <c r="P8" i="79"/>
  <c r="O10" i="79"/>
  <c r="N10" i="79" s="1"/>
  <c r="O9" i="79"/>
  <c r="M9" i="79"/>
  <c r="O8" i="79"/>
  <c r="M8" i="79"/>
  <c r="L10" i="79"/>
  <c r="J10" i="79"/>
  <c r="L9" i="79"/>
  <c r="J9" i="79"/>
  <c r="L8" i="79"/>
  <c r="J8" i="79"/>
  <c r="I10" i="79"/>
  <c r="G10" i="79"/>
  <c r="I9" i="79"/>
  <c r="G9" i="79"/>
  <c r="I8" i="79"/>
  <c r="G8" i="79"/>
  <c r="I7" i="79" l="1"/>
  <c r="Z8" i="79"/>
  <c r="K9" i="79"/>
  <c r="Z9" i="79"/>
  <c r="W10" i="79"/>
  <c r="T9" i="79"/>
  <c r="T8" i="79"/>
  <c r="T10" i="79"/>
  <c r="Q8" i="79"/>
  <c r="Q10" i="79"/>
  <c r="Q9" i="79"/>
  <c r="N9" i="79"/>
  <c r="N8" i="79"/>
  <c r="K8" i="79"/>
  <c r="K10" i="79"/>
  <c r="H9" i="79"/>
  <c r="H8" i="79"/>
  <c r="H10" i="79"/>
  <c r="W8" i="79"/>
  <c r="Z10" i="79"/>
  <c r="W9" i="79"/>
  <c r="W44" i="84" l="1"/>
  <c r="D26" i="79" l="1"/>
  <c r="D23" i="84" l="1"/>
  <c r="D24" i="84"/>
  <c r="D25" i="84"/>
  <c r="D23" i="79" l="1"/>
  <c r="D20" i="79"/>
  <c r="D21" i="79"/>
  <c r="D22" i="79"/>
  <c r="AA7" i="79" l="1"/>
  <c r="D43" i="79"/>
  <c r="D18" i="79"/>
  <c r="D15" i="79"/>
  <c r="D15" i="84"/>
  <c r="D12" i="79"/>
  <c r="AA10" i="84"/>
  <c r="X10" i="84"/>
  <c r="X9" i="84"/>
  <c r="X8" i="84"/>
  <c r="U10" i="84"/>
  <c r="U9" i="84"/>
  <c r="U8" i="84"/>
  <c r="R10" i="84"/>
  <c r="R9" i="84"/>
  <c r="R8" i="84"/>
  <c r="O10" i="84"/>
  <c r="O9" i="84"/>
  <c r="O8" i="84"/>
  <c r="L10" i="84"/>
  <c r="L9" i="84"/>
  <c r="L8" i="84"/>
  <c r="I10" i="84"/>
  <c r="I9" i="84"/>
  <c r="I8" i="84"/>
  <c r="D46" i="79"/>
  <c r="D45" i="79"/>
  <c r="D42" i="79"/>
  <c r="D40" i="79"/>
  <c r="D36" i="79"/>
  <c r="K36" i="79"/>
  <c r="D33" i="79"/>
  <c r="D30" i="79"/>
  <c r="Z31" i="79"/>
  <c r="W31" i="79"/>
  <c r="T31" i="79"/>
  <c r="Q31" i="79"/>
  <c r="N31" i="79"/>
  <c r="K31" i="79"/>
  <c r="H31" i="79"/>
  <c r="F31" i="79"/>
  <c r="D31" i="79"/>
  <c r="W30" i="79"/>
  <c r="T30" i="79"/>
  <c r="Q30" i="79"/>
  <c r="N30" i="79"/>
  <c r="K30" i="79"/>
  <c r="H30" i="79"/>
  <c r="F30" i="79"/>
  <c r="W29" i="79"/>
  <c r="T29" i="79"/>
  <c r="Q29" i="79"/>
  <c r="N29" i="79"/>
  <c r="K29" i="79"/>
  <c r="H29" i="79"/>
  <c r="F29" i="79"/>
  <c r="D24" i="79"/>
  <c r="Y10" i="84"/>
  <c r="Y7" i="84" s="1"/>
  <c r="V10" i="84"/>
  <c r="V9" i="84"/>
  <c r="V8" i="84"/>
  <c r="S10" i="84"/>
  <c r="S9" i="84"/>
  <c r="S8" i="84"/>
  <c r="P10" i="84"/>
  <c r="P9" i="84"/>
  <c r="P8" i="84"/>
  <c r="M10" i="84"/>
  <c r="M9" i="84"/>
  <c r="M8" i="84"/>
  <c r="J10" i="84"/>
  <c r="J9" i="84"/>
  <c r="J8" i="84"/>
  <c r="G10" i="84"/>
  <c r="G9" i="84"/>
  <c r="G8" i="84"/>
  <c r="Y7" i="79"/>
  <c r="D11" i="84"/>
  <c r="H11" i="84"/>
  <c r="K11" i="84"/>
  <c r="N11" i="84"/>
  <c r="Q11" i="84"/>
  <c r="T11" i="84"/>
  <c r="W11" i="84"/>
  <c r="D12" i="84"/>
  <c r="H12" i="84"/>
  <c r="K12" i="84"/>
  <c r="N12" i="84"/>
  <c r="Q12" i="84"/>
  <c r="T12" i="84"/>
  <c r="W12" i="84"/>
  <c r="D13" i="84"/>
  <c r="H13" i="84"/>
  <c r="K13" i="84"/>
  <c r="N13" i="84"/>
  <c r="Q13" i="84"/>
  <c r="T13" i="84"/>
  <c r="W13" i="84"/>
  <c r="Z13" i="84"/>
  <c r="D14" i="84"/>
  <c r="H14" i="84"/>
  <c r="K14" i="84"/>
  <c r="N14" i="84"/>
  <c r="Q14" i="84"/>
  <c r="T14" i="84"/>
  <c r="W14" i="84"/>
  <c r="H15" i="84"/>
  <c r="K15" i="84"/>
  <c r="N15" i="84"/>
  <c r="Q15" i="84"/>
  <c r="T15" i="84"/>
  <c r="W15" i="84"/>
  <c r="D16" i="84"/>
  <c r="H16" i="84"/>
  <c r="K16" i="84"/>
  <c r="N16" i="84"/>
  <c r="Q16" i="84"/>
  <c r="T16" i="84"/>
  <c r="W16" i="84"/>
  <c r="Z16" i="84"/>
  <c r="D17" i="84"/>
  <c r="H17" i="84"/>
  <c r="K17" i="84"/>
  <c r="N17" i="84"/>
  <c r="Q17" i="84"/>
  <c r="T17" i="84"/>
  <c r="W17" i="84"/>
  <c r="D18" i="84"/>
  <c r="H18" i="84"/>
  <c r="K18" i="84"/>
  <c r="N18" i="84"/>
  <c r="Q18" i="84"/>
  <c r="T18" i="84"/>
  <c r="W18" i="84"/>
  <c r="D19" i="84"/>
  <c r="H19" i="84"/>
  <c r="K19" i="84"/>
  <c r="N19" i="84"/>
  <c r="Q19" i="84"/>
  <c r="T19" i="84"/>
  <c r="W19" i="84"/>
  <c r="Z19" i="84"/>
  <c r="D20" i="84"/>
  <c r="H20" i="84"/>
  <c r="K20" i="84"/>
  <c r="N20" i="84"/>
  <c r="Q20" i="84"/>
  <c r="T20" i="84"/>
  <c r="W20" i="84"/>
  <c r="D21" i="84"/>
  <c r="H21" i="84"/>
  <c r="K21" i="84"/>
  <c r="N21" i="84"/>
  <c r="Q21" i="84"/>
  <c r="T21" i="84"/>
  <c r="W21" i="84"/>
  <c r="D22" i="84"/>
  <c r="H22" i="84"/>
  <c r="K22" i="84"/>
  <c r="N22" i="84"/>
  <c r="Q22" i="84"/>
  <c r="T22" i="84"/>
  <c r="W22" i="84"/>
  <c r="Z22" i="84"/>
  <c r="E23" i="84"/>
  <c r="H23" i="84"/>
  <c r="K23" i="84"/>
  <c r="N23" i="84"/>
  <c r="Q23" i="84"/>
  <c r="T23" i="84"/>
  <c r="W23" i="84"/>
  <c r="E24" i="84"/>
  <c r="H24" i="84"/>
  <c r="K24" i="84"/>
  <c r="N24" i="84"/>
  <c r="Q24" i="84"/>
  <c r="T24" i="84"/>
  <c r="W24" i="84"/>
  <c r="E25" i="84"/>
  <c r="H25" i="84"/>
  <c r="K25" i="84"/>
  <c r="N25" i="84"/>
  <c r="Q25" i="84"/>
  <c r="T25" i="84"/>
  <c r="W25" i="84"/>
  <c r="Z25" i="84"/>
  <c r="D26" i="84"/>
  <c r="H26" i="84"/>
  <c r="K26" i="84"/>
  <c r="N26" i="84"/>
  <c r="Q26" i="84"/>
  <c r="T26" i="84"/>
  <c r="W26" i="84"/>
  <c r="D27" i="84"/>
  <c r="H27" i="84"/>
  <c r="K27" i="84"/>
  <c r="N27" i="84"/>
  <c r="Q27" i="84"/>
  <c r="T27" i="84"/>
  <c r="W27" i="84"/>
  <c r="D28" i="84"/>
  <c r="H28" i="84"/>
  <c r="K28" i="84"/>
  <c r="N28" i="84"/>
  <c r="Q28" i="84"/>
  <c r="T28" i="84"/>
  <c r="W28" i="84"/>
  <c r="Z28" i="84"/>
  <c r="H29" i="84"/>
  <c r="K29" i="84"/>
  <c r="N29" i="84"/>
  <c r="Q29" i="84"/>
  <c r="T29" i="84"/>
  <c r="W29" i="84"/>
  <c r="D30" i="84"/>
  <c r="H30" i="84"/>
  <c r="K30" i="84"/>
  <c r="N30" i="84"/>
  <c r="Q30" i="84"/>
  <c r="T30" i="84"/>
  <c r="W30" i="84"/>
  <c r="D31" i="84"/>
  <c r="H31" i="84"/>
  <c r="K31" i="84"/>
  <c r="N31" i="84"/>
  <c r="Q31" i="84"/>
  <c r="T31" i="84"/>
  <c r="W31" i="84"/>
  <c r="Z31" i="84"/>
  <c r="D32" i="84"/>
  <c r="H32" i="84"/>
  <c r="K32" i="84"/>
  <c r="N32" i="84"/>
  <c r="Q32" i="84"/>
  <c r="T32" i="84"/>
  <c r="W32" i="84"/>
  <c r="D33" i="84"/>
  <c r="H33" i="84"/>
  <c r="K33" i="84"/>
  <c r="N33" i="84"/>
  <c r="Q33" i="84"/>
  <c r="T33" i="84"/>
  <c r="W33" i="84"/>
  <c r="D34" i="84"/>
  <c r="H34" i="84"/>
  <c r="K34" i="84"/>
  <c r="N34" i="84"/>
  <c r="Q34" i="84"/>
  <c r="T34" i="84"/>
  <c r="W34" i="84"/>
  <c r="Z34" i="84"/>
  <c r="D35" i="84"/>
  <c r="H35" i="84"/>
  <c r="K35" i="84"/>
  <c r="N35" i="84"/>
  <c r="Q35" i="84"/>
  <c r="T35" i="84"/>
  <c r="W35" i="84"/>
  <c r="D36" i="84"/>
  <c r="H36" i="84"/>
  <c r="K36" i="84"/>
  <c r="N36" i="84"/>
  <c r="Q36" i="84"/>
  <c r="T36" i="84"/>
  <c r="W36" i="84"/>
  <c r="D37" i="84"/>
  <c r="H37" i="84"/>
  <c r="K37" i="84"/>
  <c r="N37" i="84"/>
  <c r="Q37" i="84"/>
  <c r="T37" i="84"/>
  <c r="W37" i="84"/>
  <c r="Z37" i="84"/>
  <c r="D38" i="84"/>
  <c r="H38" i="84"/>
  <c r="K38" i="84"/>
  <c r="N38" i="84"/>
  <c r="Q38" i="84"/>
  <c r="T38" i="84"/>
  <c r="W38" i="84"/>
  <c r="D39" i="84"/>
  <c r="H39" i="84"/>
  <c r="K39" i="84"/>
  <c r="N39" i="84"/>
  <c r="Q39" i="84"/>
  <c r="T39" i="84"/>
  <c r="W39" i="84"/>
  <c r="D40" i="84"/>
  <c r="H40" i="84"/>
  <c r="K40" i="84"/>
  <c r="N40" i="84"/>
  <c r="Q40" i="84"/>
  <c r="T40" i="84"/>
  <c r="W40" i="84"/>
  <c r="Z40" i="84"/>
  <c r="D41" i="84"/>
  <c r="H41" i="84"/>
  <c r="K41" i="84"/>
  <c r="N41" i="84"/>
  <c r="Q41" i="84"/>
  <c r="T41" i="84"/>
  <c r="W41" i="84"/>
  <c r="D42" i="84"/>
  <c r="H42" i="84"/>
  <c r="K42" i="84"/>
  <c r="N42" i="84"/>
  <c r="Q42" i="84"/>
  <c r="T42" i="84"/>
  <c r="W42" i="84"/>
  <c r="D43" i="84"/>
  <c r="H43" i="84"/>
  <c r="K43" i="84"/>
  <c r="N43" i="84"/>
  <c r="Q43" i="84"/>
  <c r="T43" i="84"/>
  <c r="W43" i="84"/>
  <c r="Z43" i="84"/>
  <c r="D44" i="84"/>
  <c r="H44" i="84"/>
  <c r="K44" i="84"/>
  <c r="N44" i="84"/>
  <c r="Q44" i="84"/>
  <c r="T44" i="84"/>
  <c r="D45" i="84"/>
  <c r="H45" i="84"/>
  <c r="K45" i="84"/>
  <c r="N45" i="84"/>
  <c r="Q45" i="84"/>
  <c r="T45" i="84"/>
  <c r="W45" i="84"/>
  <c r="D46" i="84"/>
  <c r="H46" i="84"/>
  <c r="K46" i="84"/>
  <c r="N46" i="84"/>
  <c r="Q46" i="84"/>
  <c r="T46" i="84"/>
  <c r="W46" i="84"/>
  <c r="Z46" i="84"/>
  <c r="D11" i="79"/>
  <c r="F11" i="79"/>
  <c r="H11" i="79"/>
  <c r="K11" i="79"/>
  <c r="N11" i="79"/>
  <c r="Q11" i="79"/>
  <c r="T11" i="79"/>
  <c r="W11" i="79"/>
  <c r="F12" i="79"/>
  <c r="H12" i="79"/>
  <c r="K12" i="79"/>
  <c r="N12" i="79"/>
  <c r="Q12" i="79"/>
  <c r="T12" i="79"/>
  <c r="W12" i="79"/>
  <c r="D13" i="79"/>
  <c r="F13" i="79"/>
  <c r="H13" i="79"/>
  <c r="K13" i="79"/>
  <c r="N13" i="79"/>
  <c r="Q13" i="79"/>
  <c r="T13" i="79"/>
  <c r="W13" i="79"/>
  <c r="Z13" i="79"/>
  <c r="D14" i="79"/>
  <c r="F14" i="79"/>
  <c r="H14" i="79"/>
  <c r="K14" i="79"/>
  <c r="N14" i="79"/>
  <c r="Q14" i="79"/>
  <c r="T14" i="79"/>
  <c r="W14" i="79"/>
  <c r="F15" i="79"/>
  <c r="H15" i="79"/>
  <c r="K15" i="79"/>
  <c r="N15" i="79"/>
  <c r="Q15" i="79"/>
  <c r="T15" i="79"/>
  <c r="W15" i="79"/>
  <c r="D16" i="79"/>
  <c r="F16" i="79"/>
  <c r="H16" i="79"/>
  <c r="K16" i="79"/>
  <c r="N16" i="79"/>
  <c r="Q16" i="79"/>
  <c r="T16" i="79"/>
  <c r="W16" i="79"/>
  <c r="Z16" i="79"/>
  <c r="D17" i="79"/>
  <c r="F17" i="79"/>
  <c r="H17" i="79"/>
  <c r="K17" i="79"/>
  <c r="N17" i="79"/>
  <c r="Q17" i="79"/>
  <c r="T17" i="79"/>
  <c r="W17" i="79"/>
  <c r="F18" i="79"/>
  <c r="H18" i="79"/>
  <c r="K18" i="79"/>
  <c r="N18" i="79"/>
  <c r="Q18" i="79"/>
  <c r="T18" i="79"/>
  <c r="W18" i="79"/>
  <c r="D19" i="79"/>
  <c r="F19" i="79"/>
  <c r="H19" i="79"/>
  <c r="K19" i="79"/>
  <c r="N19" i="79"/>
  <c r="Q19" i="79"/>
  <c r="T19" i="79"/>
  <c r="Z19" i="79"/>
  <c r="F20" i="79"/>
  <c r="E20" i="79" s="1"/>
  <c r="H20" i="79"/>
  <c r="K20" i="79"/>
  <c r="N20" i="79"/>
  <c r="Q20" i="79"/>
  <c r="T20" i="79"/>
  <c r="W20" i="79"/>
  <c r="F21" i="79"/>
  <c r="E21" i="79" s="1"/>
  <c r="H21" i="79"/>
  <c r="K21" i="79"/>
  <c r="N21" i="79"/>
  <c r="Q21" i="79"/>
  <c r="T21" i="79"/>
  <c r="W21" i="79"/>
  <c r="F22" i="79"/>
  <c r="E22" i="79" s="1"/>
  <c r="H22" i="79"/>
  <c r="K22" i="79"/>
  <c r="N22" i="79"/>
  <c r="Q22" i="79"/>
  <c r="T22" i="79"/>
  <c r="W22" i="79"/>
  <c r="Z22" i="79"/>
  <c r="F23" i="79"/>
  <c r="E23" i="79" s="1"/>
  <c r="H23" i="79"/>
  <c r="K23" i="79"/>
  <c r="N23" i="79"/>
  <c r="Q23" i="79"/>
  <c r="T23" i="79"/>
  <c r="W23" i="79"/>
  <c r="F24" i="79"/>
  <c r="H24" i="79"/>
  <c r="K24" i="79"/>
  <c r="N24" i="79"/>
  <c r="Q24" i="79"/>
  <c r="T24" i="79"/>
  <c r="W24" i="79"/>
  <c r="D25" i="79"/>
  <c r="F25" i="79"/>
  <c r="H25" i="79"/>
  <c r="K25" i="79"/>
  <c r="N25" i="79"/>
  <c r="Q25" i="79"/>
  <c r="T25" i="79"/>
  <c r="W25" i="79"/>
  <c r="Z25" i="79"/>
  <c r="F26" i="79"/>
  <c r="E26" i="79" s="1"/>
  <c r="H26" i="79"/>
  <c r="K26" i="79"/>
  <c r="N26" i="79"/>
  <c r="Q26" i="79"/>
  <c r="T26" i="79"/>
  <c r="W26" i="79"/>
  <c r="D27" i="79"/>
  <c r="F27" i="79"/>
  <c r="H27" i="79"/>
  <c r="K27" i="79"/>
  <c r="N27" i="79"/>
  <c r="Q27" i="79"/>
  <c r="T27" i="79"/>
  <c r="W27" i="79"/>
  <c r="D28" i="79"/>
  <c r="F28" i="79"/>
  <c r="H28" i="79"/>
  <c r="K28" i="79"/>
  <c r="N28" i="79"/>
  <c r="Q28" i="79"/>
  <c r="T28" i="79"/>
  <c r="W28" i="79"/>
  <c r="Z28" i="79"/>
  <c r="F32" i="79"/>
  <c r="H32" i="79"/>
  <c r="K32" i="79"/>
  <c r="N32" i="79"/>
  <c r="Q32" i="79"/>
  <c r="T32" i="79"/>
  <c r="W32" i="79"/>
  <c r="F33" i="79"/>
  <c r="H33" i="79"/>
  <c r="K33" i="79"/>
  <c r="N33" i="79"/>
  <c r="Q33" i="79"/>
  <c r="T33" i="79"/>
  <c r="W33" i="79"/>
  <c r="D34" i="79"/>
  <c r="F34" i="79"/>
  <c r="H34" i="79"/>
  <c r="K34" i="79"/>
  <c r="N34" i="79"/>
  <c r="Q34" i="79"/>
  <c r="T34" i="79"/>
  <c r="W34" i="79"/>
  <c r="Z34" i="79"/>
  <c r="D35" i="79"/>
  <c r="F35" i="79"/>
  <c r="H35" i="79"/>
  <c r="K35" i="79"/>
  <c r="N35" i="79"/>
  <c r="Q35" i="79"/>
  <c r="T35" i="79"/>
  <c r="W35" i="79"/>
  <c r="F36" i="79"/>
  <c r="H36" i="79"/>
  <c r="N36" i="79"/>
  <c r="Q36" i="79"/>
  <c r="T36" i="79"/>
  <c r="W36" i="79"/>
  <c r="D37" i="79"/>
  <c r="F37" i="79"/>
  <c r="H37" i="79"/>
  <c r="K37" i="79"/>
  <c r="N37" i="79"/>
  <c r="Q37" i="79"/>
  <c r="T37" i="79"/>
  <c r="W37" i="79"/>
  <c r="Z37" i="79"/>
  <c r="D38" i="79"/>
  <c r="F38" i="79"/>
  <c r="H38" i="79"/>
  <c r="K38" i="79"/>
  <c r="N38" i="79"/>
  <c r="Q38" i="79"/>
  <c r="T38" i="79"/>
  <c r="W38" i="79"/>
  <c r="D39" i="79"/>
  <c r="F39" i="79"/>
  <c r="H39" i="79"/>
  <c r="K39" i="79"/>
  <c r="N39" i="79"/>
  <c r="Q39" i="79"/>
  <c r="T39" i="79"/>
  <c r="W39" i="79"/>
  <c r="F40" i="79"/>
  <c r="H40" i="79"/>
  <c r="K40" i="79"/>
  <c r="N40" i="79"/>
  <c r="Q40" i="79"/>
  <c r="T40" i="79"/>
  <c r="W40" i="79"/>
  <c r="Z40" i="79"/>
  <c r="D41" i="79"/>
  <c r="F41" i="79"/>
  <c r="H41" i="79"/>
  <c r="K41" i="79"/>
  <c r="N41" i="79"/>
  <c r="Q41" i="79"/>
  <c r="T41" i="79"/>
  <c r="W41" i="79"/>
  <c r="F42" i="79"/>
  <c r="H42" i="79"/>
  <c r="K42" i="79"/>
  <c r="N42" i="79"/>
  <c r="Q42" i="79"/>
  <c r="T42" i="79"/>
  <c r="W42" i="79"/>
  <c r="F43" i="79"/>
  <c r="H43" i="79"/>
  <c r="K43" i="79"/>
  <c r="N43" i="79"/>
  <c r="Q43" i="79"/>
  <c r="T43" i="79"/>
  <c r="W43" i="79"/>
  <c r="Z43" i="79"/>
  <c r="D44" i="79"/>
  <c r="F44" i="79"/>
  <c r="H44" i="79"/>
  <c r="K44" i="79"/>
  <c r="N44" i="79"/>
  <c r="Q44" i="79"/>
  <c r="T44" i="79"/>
  <c r="W44" i="79"/>
  <c r="F45" i="79"/>
  <c r="H45" i="79"/>
  <c r="K45" i="79"/>
  <c r="N45" i="79"/>
  <c r="Q45" i="79"/>
  <c r="T45" i="79"/>
  <c r="W45" i="79"/>
  <c r="F46" i="79"/>
  <c r="H46" i="79"/>
  <c r="K46" i="79"/>
  <c r="N46" i="79"/>
  <c r="Q46" i="79"/>
  <c r="T46" i="79"/>
  <c r="W46" i="79"/>
  <c r="Z46" i="79"/>
  <c r="F9" i="84" l="1"/>
  <c r="F8" i="84"/>
  <c r="AA7" i="84"/>
  <c r="F10" i="84"/>
  <c r="F8" i="79"/>
  <c r="F9" i="79"/>
  <c r="F10" i="79"/>
  <c r="D10" i="79"/>
  <c r="D9" i="79"/>
  <c r="D8" i="79"/>
  <c r="W8" i="84"/>
  <c r="N9" i="84"/>
  <c r="N8" i="84"/>
  <c r="Q9" i="84"/>
  <c r="T10" i="84"/>
  <c r="L7" i="84"/>
  <c r="U7" i="84"/>
  <c r="R7" i="79"/>
  <c r="T9" i="84"/>
  <c r="X7" i="84"/>
  <c r="W9" i="84"/>
  <c r="E27" i="84"/>
  <c r="T8" i="84"/>
  <c r="R7" i="84"/>
  <c r="E44" i="84"/>
  <c r="E34" i="84"/>
  <c r="E33" i="84"/>
  <c r="E32" i="84"/>
  <c r="Q8" i="84"/>
  <c r="E45" i="84"/>
  <c r="E43" i="84"/>
  <c r="E29" i="84"/>
  <c r="O7" i="84"/>
  <c r="E15" i="84"/>
  <c r="E18" i="84"/>
  <c r="E12" i="84"/>
  <c r="K9" i="84"/>
  <c r="I7" i="84"/>
  <c r="E16" i="84"/>
  <c r="E28" i="84"/>
  <c r="E26" i="84"/>
  <c r="E22" i="84"/>
  <c r="E21" i="84"/>
  <c r="E37" i="84"/>
  <c r="E36" i="84"/>
  <c r="E35" i="84"/>
  <c r="E11" i="84"/>
  <c r="H10" i="84"/>
  <c r="E13" i="84"/>
  <c r="E46" i="84"/>
  <c r="E42" i="84"/>
  <c r="E41" i="84"/>
  <c r="E19" i="84"/>
  <c r="E17" i="84"/>
  <c r="E14" i="84"/>
  <c r="E18" i="79"/>
  <c r="E30" i="79"/>
  <c r="E42" i="79"/>
  <c r="E15" i="79"/>
  <c r="L7" i="79"/>
  <c r="E44" i="79"/>
  <c r="X7" i="79"/>
  <c r="E40" i="79"/>
  <c r="E39" i="79"/>
  <c r="E38" i="79"/>
  <c r="E34" i="79"/>
  <c r="E28" i="79"/>
  <c r="E27" i="79"/>
  <c r="O7" i="79"/>
  <c r="E11" i="79"/>
  <c r="E46" i="79"/>
  <c r="E36" i="79"/>
  <c r="E16" i="79"/>
  <c r="E13" i="79"/>
  <c r="E14" i="79"/>
  <c r="E29" i="79"/>
  <c r="E12" i="79"/>
  <c r="E41" i="79"/>
  <c r="E32" i="79"/>
  <c r="E17" i="79"/>
  <c r="E45" i="79"/>
  <c r="E43" i="79"/>
  <c r="E40" i="84"/>
  <c r="E39" i="84"/>
  <c r="E38" i="84"/>
  <c r="E35" i="79"/>
  <c r="E37" i="79"/>
  <c r="E33" i="79"/>
  <c r="E31" i="84"/>
  <c r="E30" i="84"/>
  <c r="U7" i="79"/>
  <c r="E31" i="79"/>
  <c r="M7" i="84"/>
  <c r="N10" i="84"/>
  <c r="Q10" i="84"/>
  <c r="W10" i="84"/>
  <c r="Z10" i="84"/>
  <c r="Z7" i="84" s="1"/>
  <c r="H9" i="84"/>
  <c r="E25" i="79"/>
  <c r="E24" i="79"/>
  <c r="J7" i="79"/>
  <c r="P7" i="79"/>
  <c r="D9" i="84"/>
  <c r="E9" i="84" s="1"/>
  <c r="S7" i="79"/>
  <c r="Z7" i="79"/>
  <c r="E19" i="79"/>
  <c r="K10" i="84"/>
  <c r="P7" i="84"/>
  <c r="D8" i="84"/>
  <c r="H8" i="84"/>
  <c r="S7" i="84"/>
  <c r="V7" i="84"/>
  <c r="D10" i="84"/>
  <c r="J7" i="84"/>
  <c r="E20" i="84"/>
  <c r="K8" i="84"/>
  <c r="G7" i="84"/>
  <c r="V7" i="79"/>
  <c r="M7" i="79"/>
  <c r="G7" i="79"/>
  <c r="E8" i="84" l="1"/>
  <c r="F7" i="84"/>
  <c r="E10" i="84"/>
  <c r="T7" i="84"/>
  <c r="E8" i="79"/>
  <c r="E10" i="79"/>
  <c r="E9" i="79"/>
  <c r="K7" i="84"/>
  <c r="H7" i="84"/>
  <c r="W7" i="79"/>
  <c r="T7" i="79"/>
  <c r="Q7" i="79"/>
  <c r="W7" i="84"/>
  <c r="Q7" i="84"/>
  <c r="N7" i="84"/>
  <c r="K7" i="79"/>
  <c r="F7" i="79"/>
  <c r="N7" i="79"/>
  <c r="H7" i="79"/>
  <c r="D7" i="79"/>
  <c r="D7" i="84"/>
  <c r="E7" i="84" l="1"/>
  <c r="E7" i="79"/>
</calcChain>
</file>

<file path=xl/sharedStrings.xml><?xml version="1.0" encoding="utf-8"?>
<sst xmlns="http://schemas.openxmlformats.org/spreadsheetml/2006/main" count="227" uniqueCount="62">
  <si>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</si>
  <si>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</si>
  <si>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</si>
  <si>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</si>
  <si>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</si>
  <si>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</si>
  <si>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</si>
  <si>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</si>
  <si>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</si>
  <si>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</si>
  <si>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</si>
  <si>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</si>
  <si>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</si>
  <si>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</si>
  <si>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</si>
  <si>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</si>
  <si>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t>업체별 대행료 증감현황(전년대비)</t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</si>
  <si>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 xml:space="preserve">: </t>
    </r>
    <r>
      <rPr>
        <b/>
        <sz val="11"/>
        <rFont val="돋움"/>
        <family val="3"/>
        <charset val="129"/>
      </rPr>
      <t>톤</t>
    </r>
    <r>
      <rPr>
        <b/>
        <sz val="11"/>
        <rFont val="Arial Narrow"/>
        <family val="2"/>
      </rPr>
      <t>]</t>
    </r>
    <phoneticPr fontId="2" type="noConversion"/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</si>
  <si>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</si>
  <si>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</si>
  <si>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</si>
  <si>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</si>
  <si>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</si>
  <si>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</si>
  <si>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</si>
  <si>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</si>
  <si>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</si>
  <si>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</si>
  <si>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</si>
  <si>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</si>
  <si>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</si>
  <si>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</si>
  <si>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</si>
  <si>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</si>
  <si>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</si>
  <si>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</si>
  <si>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</si>
  <si>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합계</t>
    <phoneticPr fontId="2" type="noConversion"/>
  </si>
  <si>
    <t>누계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</si>
  <si>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</si>
  <si>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</si>
  <si>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>생활</t>
    <phoneticPr fontId="2" type="noConversion"/>
  </si>
  <si>
    <t>재활용</t>
    <phoneticPr fontId="2" type="noConversion"/>
  </si>
  <si>
    <t>음식물</t>
    <phoneticPr fontId="2" type="noConversion"/>
  </si>
  <si>
    <t>①-②</t>
  </si>
  <si>
    <t>업체별 수거량 증감현황(전년대비)</t>
    <phoneticPr fontId="2" type="noConversion"/>
  </si>
  <si>
    <t xml:space="preserve"> </t>
    <phoneticPr fontId="2" type="noConversion"/>
  </si>
  <si>
    <t xml:space="preserve"> </t>
    <phoneticPr fontId="2" type="noConversion"/>
  </si>
  <si>
    <t xml:space="preserve"> </t>
    <phoneticPr fontId="2" type="noConversion"/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</si>
  <si>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</si>
  <si>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</si>
  <si>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</si>
  <si>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</si>
  <si>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2021 </t>
    </r>
    <r>
      <rPr>
        <b/>
        <sz val="14"/>
        <rFont val="돋움"/>
        <family val="3"/>
        <charset val="129"/>
      </rPr>
      <t>②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</si>
  <si>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</si>
  <si>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</si>
  <si>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2022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</si>
  <si>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</si>
  <si>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2022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</si>
  <si>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</si>
  <si>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</si>
  <si>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2022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</si>
</sst>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41" formatCode="_-* #,##0_-;\-* #,##0_-;_-* &quot;-&quot;_-;_-@_-"/>
    <numFmt numFmtId="178" formatCode="#,##0_);[Red]\(#,##0\)"/>
    <numFmt numFmtId="179" formatCode="_-* #,##0.00_-;\-* #,##0.00_-;_-* &quot;-&quot;_-;_-@_-"/>
    <numFmt numFmtId="180" formatCode="#,##0.00_);[Red]\(#,##0.00\)"/>
    <numFmt numFmtId="181" formatCode="#,##0.00;[Red]#,##0.00"/>
    <numFmt numFmtId="182" formatCode="0.00_);[Red]\(0.00\)"/>
    <numFmt numFmtId="184" formatCode="[Black]&quot;▲ &quot;\ #,##0;[Red]&quot;▼ &quot;\ #,##0"/>
    <numFmt numFmtId="185" formatCode="[Black]&quot;▲ &quot;\ #,##0.0;[Red]&quot;▼ &quot;\ #,##0.0"/>
    <numFmt numFmtId="186" formatCode="_-* #,##0.0_-;\-* #,##0.0_-;_-* &quot;-&quot;_-;_-@_-"/>
    <numFmt numFmtId="188" formatCode="#,##0;[Red]&quot;△&quot;#,##0"/>
    <numFmt numFmtId="189" formatCode="#,##0.0;[Red]&quot;△&quot;#,##0.0"/>
    <numFmt numFmtId="190" formatCode="#,##0.00;[Red]&quot;△&quot;#,##0.00"/>
    <numFmt numFmtId="191" formatCode="#,##0.000;[Red]#,##0.000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sz val="9"/>
      <name val="돋움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77">
    <xf numFmtId="0" fontId="0" fillId="0" borderId="0" xfId="0"/>
    <xf numFmtId="0" fontId="6" fillId="0" borderId="0" xfId="0" applyFont="1" applyFill="1"/>
    <xf numFmtId="0" fontId="6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41" fontId="6" fillId="0" borderId="0" xfId="1" applyFont="1"/>
    <xf numFmtId="0" fontId="8" fillId="0" borderId="0" xfId="0" applyFont="1" applyAlignment="1">
      <alignment horizont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/>
    </xf>
    <xf numFmtId="178" fontId="4" fillId="0" borderId="2" xfId="0" applyNumberFormat="1" applyFont="1" applyFill="1" applyBorder="1" applyAlignment="1">
      <alignment horizontal="center"/>
    </xf>
    <xf numFmtId="0" fontId="7" fillId="0" borderId="0" xfId="0" applyFont="1"/>
    <xf numFmtId="185" fontId="6" fillId="0" borderId="0" xfId="0" applyNumberFormat="1" applyFont="1"/>
    <xf numFmtId="185" fontId="7" fillId="0" borderId="0" xfId="0" applyNumberFormat="1" applyFont="1" applyFill="1"/>
    <xf numFmtId="185" fontId="6" fillId="0" borderId="0" xfId="0" applyNumberFormat="1" applyFont="1" applyFill="1"/>
    <xf numFmtId="185" fontId="4" fillId="0" borderId="2" xfId="0" applyNumberFormat="1" applyFont="1" applyFill="1" applyBorder="1" applyAlignment="1">
      <alignment horizontal="center"/>
    </xf>
    <xf numFmtId="184" fontId="7" fillId="0" borderId="0" xfId="0" applyNumberFormat="1" applyFont="1" applyFill="1"/>
    <xf numFmtId="184" fontId="3" fillId="3" borderId="2" xfId="0" applyNumberFormat="1" applyFont="1" applyFill="1" applyBorder="1" applyAlignment="1">
      <alignment horizontal="center"/>
    </xf>
    <xf numFmtId="184" fontId="7" fillId="0" borderId="0" xfId="0" applyNumberFormat="1" applyFont="1"/>
    <xf numFmtId="184" fontId="3" fillId="2" borderId="2" xfId="0" applyNumberFormat="1" applyFont="1" applyFill="1" applyBorder="1" applyAlignment="1">
      <alignment horizontal="center"/>
    </xf>
    <xf numFmtId="184" fontId="3" fillId="4" borderId="2" xfId="0" applyNumberFormat="1" applyFont="1" applyFill="1" applyBorder="1" applyAlignment="1">
      <alignment horizontal="center"/>
    </xf>
    <xf numFmtId="184" fontId="3" fillId="0" borderId="2" xfId="0" applyNumberFormat="1" applyFont="1" applyFill="1" applyBorder="1" applyAlignment="1">
      <alignment horizontal="center"/>
    </xf>
    <xf numFmtId="186" fontId="6" fillId="0" borderId="0" xfId="1" applyNumberFormat="1" applyFont="1" applyFill="1"/>
    <xf numFmtId="186" fontId="6" fillId="0" borderId="0" xfId="1" applyNumberFormat="1" applyFont="1"/>
    <xf numFmtId="186" fontId="6" fillId="0" borderId="4" xfId="1" applyNumberFormat="1" applyFont="1" applyFill="1" applyBorder="1"/>
    <xf numFmtId="41" fontId="7" fillId="0" borderId="0" xfId="1" applyFont="1" applyFill="1"/>
    <xf numFmtId="41" fontId="7" fillId="0" borderId="0" xfId="1" applyFont="1"/>
    <xf numFmtId="178" fontId="3" fillId="0" borderId="2" xfId="0" applyNumberFormat="1" applyFont="1" applyFill="1" applyBorder="1" applyAlignment="1">
      <alignment horizontal="center"/>
    </xf>
    <xf numFmtId="188" fontId="6" fillId="0" borderId="0" xfId="0" applyNumberFormat="1" applyFont="1"/>
    <xf numFmtId="189" fontId="6" fillId="0" borderId="0" xfId="0" applyNumberFormat="1" applyFont="1"/>
    <xf numFmtId="189" fontId="6" fillId="0" borderId="1" xfId="0" applyNumberFormat="1" applyFont="1" applyFill="1" applyBorder="1"/>
    <xf numFmtId="189" fontId="6" fillId="0" borderId="0" xfId="0" applyNumberFormat="1" applyFont="1" applyFill="1"/>
    <xf numFmtId="41" fontId="6" fillId="0" borderId="3" xfId="1" applyFont="1" applyFill="1" applyBorder="1"/>
    <xf numFmtId="188" fontId="6" fillId="0" borderId="1" xfId="0" applyNumberFormat="1" applyFont="1" applyFill="1" applyBorder="1"/>
    <xf numFmtId="41" fontId="6" fillId="0" borderId="4" xfId="1" applyFont="1" applyFill="1" applyBorder="1"/>
    <xf numFmtId="41" fontId="6" fillId="0" borderId="5" xfId="1" applyFont="1" applyFill="1" applyBorder="1"/>
    <xf numFmtId="179" fontId="6" fillId="0" borderId="3" xfId="1" applyNumberFormat="1" applyFont="1" applyFill="1" applyBorder="1"/>
    <xf numFmtId="190" fontId="6" fillId="0" borderId="1" xfId="0" applyNumberFormat="1" applyFont="1" applyFill="1" applyBorder="1"/>
    <xf numFmtId="41" fontId="6" fillId="3" borderId="3" xfId="1" applyFont="1" applyFill="1" applyBorder="1"/>
    <xf numFmtId="188" fontId="6" fillId="3" borderId="1" xfId="0" applyNumberFormat="1" applyFont="1" applyFill="1" applyBorder="1"/>
    <xf numFmtId="41" fontId="6" fillId="2" borderId="3" xfId="1" applyFont="1" applyFill="1" applyBorder="1"/>
    <xf numFmtId="188" fontId="6" fillId="2" borderId="1" xfId="0" applyNumberFormat="1" applyFont="1" applyFill="1" applyBorder="1"/>
    <xf numFmtId="41" fontId="6" fillId="4" borderId="3" xfId="1" applyFont="1" applyFill="1" applyBorder="1"/>
    <xf numFmtId="188" fontId="6" fillId="4" borderId="1" xfId="0" applyNumberFormat="1" applyFont="1" applyFill="1" applyBorder="1"/>
    <xf numFmtId="188" fontId="6" fillId="0" borderId="1" xfId="1" applyNumberFormat="1" applyFont="1" applyFill="1" applyBorder="1"/>
    <xf numFmtId="41" fontId="6" fillId="3" borderId="5" xfId="1" applyFont="1" applyFill="1" applyBorder="1"/>
    <xf numFmtId="41" fontId="6" fillId="2" borderId="5" xfId="1" applyFont="1" applyFill="1" applyBorder="1"/>
    <xf numFmtId="41" fontId="6" fillId="4" borderId="5" xfId="1" applyFont="1" applyFill="1" applyBorder="1"/>
    <xf numFmtId="0" fontId="8" fillId="5" borderId="3" xfId="0" applyFont="1" applyFill="1" applyBorder="1" applyAlignment="1">
      <alignment horizontal="center" vertical="center"/>
    </xf>
    <xf numFmtId="189" fontId="5" fillId="5" borderId="1" xfId="0" applyNumberFormat="1" applyFont="1" applyFill="1" applyBorder="1" applyAlignment="1">
      <alignment horizontal="center" vertical="center"/>
    </xf>
    <xf numFmtId="178" fontId="8" fillId="5" borderId="4" xfId="0" applyNumberFormat="1" applyFont="1" applyFill="1" applyBorder="1" applyAlignment="1">
      <alignment horizontal="center" vertical="center"/>
    </xf>
    <xf numFmtId="189" fontId="10" fillId="6" borderId="1" xfId="0" applyNumberFormat="1" applyFont="1" applyFill="1" applyBorder="1" applyAlignment="1">
      <alignment horizontal="center" vertical="center"/>
    </xf>
    <xf numFmtId="0" fontId="11" fillId="7" borderId="3" xfId="0" applyFont="1" applyFill="1" applyBorder="1" applyAlignment="1">
      <alignment horizontal="center" vertical="center"/>
    </xf>
    <xf numFmtId="189" fontId="10" fillId="7" borderId="1" xfId="0" applyNumberFormat="1" applyFont="1" applyFill="1" applyBorder="1" applyAlignment="1">
      <alignment horizontal="center" vertical="center"/>
    </xf>
    <xf numFmtId="178" fontId="11" fillId="7" borderId="4" xfId="0" applyNumberFormat="1" applyFont="1" applyFill="1" applyBorder="1" applyAlignment="1">
      <alignment horizontal="center" vertical="center"/>
    </xf>
    <xf numFmtId="178" fontId="4" fillId="0" borderId="3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78" fontId="4" fillId="0" borderId="4" xfId="0" applyNumberFormat="1" applyFont="1" applyBorder="1" applyAlignment="1">
      <alignment horizontal="center" vertical="center"/>
    </xf>
    <xf numFmtId="190" fontId="6" fillId="0" borderId="1" xfId="0" applyNumberFormat="1" applyFont="1" applyBorder="1" applyAlignment="1">
      <alignment vertical="center"/>
    </xf>
    <xf numFmtId="190" fontId="6" fillId="0" borderId="3" xfId="1" applyNumberFormat="1" applyFont="1" applyBorder="1" applyAlignment="1">
      <alignment vertical="center"/>
    </xf>
    <xf numFmtId="188" fontId="4" fillId="0" borderId="1" xfId="0" applyNumberFormat="1" applyFont="1" applyBorder="1" applyAlignment="1">
      <alignment horizontal="center" vertical="center"/>
    </xf>
    <xf numFmtId="188" fontId="6" fillId="0" borderId="0" xfId="0" applyNumberFormat="1" applyFont="1" applyBorder="1"/>
    <xf numFmtId="190" fontId="6" fillId="0" borderId="1" xfId="0" applyNumberFormat="1" applyFont="1" applyFill="1" applyBorder="1" applyAlignment="1">
      <alignment wrapText="1"/>
    </xf>
    <xf numFmtId="41" fontId="6" fillId="3" borderId="4" xfId="1" applyFont="1" applyFill="1" applyBorder="1"/>
    <xf numFmtId="41" fontId="6" fillId="2" borderId="4" xfId="1" applyFont="1" applyFill="1" applyBorder="1"/>
    <xf numFmtId="41" fontId="6" fillId="4" borderId="4" xfId="1" applyFont="1" applyFill="1" applyBorder="1"/>
    <xf numFmtId="0" fontId="6" fillId="0" borderId="0" xfId="0" applyFont="1" applyFill="1" applyAlignment="1">
      <alignment horizontal="left"/>
    </xf>
    <xf numFmtId="0" fontId="4" fillId="0" borderId="0" xfId="0" applyFont="1" applyFill="1"/>
    <xf numFmtId="0" fontId="4" fillId="0" borderId="0" xfId="0" applyFont="1" applyAlignment="1">
      <alignment horizontal="center"/>
    </xf>
    <xf numFmtId="178" fontId="11" fillId="6" borderId="7" xfId="0" applyNumberFormat="1" applyFont="1" applyFill="1" applyBorder="1" applyAlignment="1">
      <alignment horizontal="center" vertical="center"/>
    </xf>
    <xf numFmtId="178" fontId="4" fillId="0" borderId="7" xfId="0" applyNumberFormat="1" applyFont="1" applyBorder="1" applyAlignment="1">
      <alignment horizontal="center" vertical="center"/>
    </xf>
    <xf numFmtId="41" fontId="6" fillId="0" borderId="1" xfId="1" applyFont="1" applyFill="1" applyBorder="1"/>
    <xf numFmtId="41" fontId="6" fillId="0" borderId="7" xfId="1" applyFont="1" applyFill="1" applyBorder="1"/>
    <xf numFmtId="178" fontId="4" fillId="0" borderId="8" xfId="0" applyNumberFormat="1" applyFont="1" applyFill="1" applyBorder="1" applyAlignment="1">
      <alignment horizontal="center"/>
    </xf>
    <xf numFmtId="178" fontId="4" fillId="0" borderId="5" xfId="0" applyNumberFormat="1" applyFont="1" applyBorder="1" applyAlignment="1">
      <alignment horizontal="center" vertical="center"/>
    </xf>
    <xf numFmtId="178" fontId="4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/>
    <xf numFmtId="0" fontId="13" fillId="0" borderId="0" xfId="0" applyFont="1" applyFill="1"/>
    <xf numFmtId="181" fontId="6" fillId="0" borderId="0" xfId="0" applyNumberFormat="1" applyFont="1" applyFill="1"/>
    <xf numFmtId="191" fontId="6" fillId="0" borderId="0" xfId="0" applyNumberFormat="1" applyFont="1" applyFill="1"/>
    <xf numFmtId="180" fontId="12" fillId="0" borderId="3" xfId="1" applyNumberFormat="1" applyFont="1" applyFill="1" applyBorder="1"/>
    <xf numFmtId="180" fontId="6" fillId="0" borderId="1" xfId="0" applyNumberFormat="1" applyFont="1" applyFill="1" applyBorder="1"/>
    <xf numFmtId="180" fontId="6" fillId="0" borderId="3" xfId="1" applyNumberFormat="1" applyFont="1" applyFill="1" applyBorder="1"/>
    <xf numFmtId="180" fontId="6" fillId="0" borderId="4" xfId="1" applyNumberFormat="1" applyFont="1" applyFill="1" applyBorder="1"/>
    <xf numFmtId="178" fontId="12" fillId="0" borderId="3" xfId="1" applyNumberFormat="1" applyFont="1" applyFill="1" applyBorder="1"/>
    <xf numFmtId="178" fontId="12" fillId="0" borderId="1" xfId="0" applyNumberFormat="1" applyFont="1" applyFill="1" applyBorder="1"/>
    <xf numFmtId="178" fontId="12" fillId="0" borderId="5" xfId="1" applyNumberFormat="1" applyFont="1" applyFill="1" applyBorder="1"/>
    <xf numFmtId="178" fontId="6" fillId="0" borderId="1" xfId="0" applyNumberFormat="1" applyFont="1" applyFill="1" applyBorder="1"/>
    <xf numFmtId="178" fontId="6" fillId="0" borderId="5" xfId="1" applyNumberFormat="1" applyFont="1" applyFill="1" applyBorder="1"/>
    <xf numFmtId="178" fontId="6" fillId="0" borderId="3" xfId="1" applyNumberFormat="1" applyFont="1" applyFill="1" applyBorder="1"/>
    <xf numFmtId="178" fontId="6" fillId="0" borderId="9" xfId="1" applyNumberFormat="1" applyFont="1" applyFill="1" applyBorder="1"/>
    <xf numFmtId="178" fontId="6" fillId="0" borderId="10" xfId="0" applyNumberFormat="1" applyFont="1" applyFill="1" applyBorder="1"/>
    <xf numFmtId="178" fontId="6" fillId="0" borderId="12" xfId="1" applyNumberFormat="1" applyFont="1" applyFill="1" applyBorder="1"/>
    <xf numFmtId="180" fontId="6" fillId="0" borderId="0" xfId="0" applyNumberFormat="1" applyFont="1" applyFill="1"/>
    <xf numFmtId="190" fontId="6" fillId="0" borderId="4" xfId="1" applyNumberFormat="1" applyFont="1" applyBorder="1" applyAlignment="1">
      <alignment vertical="center"/>
    </xf>
    <xf numFmtId="190" fontId="6" fillId="0" borderId="2" xfId="1" applyNumberFormat="1" applyFont="1" applyBorder="1" applyAlignment="1">
      <alignment vertical="center"/>
    </xf>
    <xf numFmtId="186" fontId="6" fillId="0" borderId="5" xfId="1" applyNumberFormat="1" applyFont="1" applyFill="1" applyBorder="1"/>
    <xf numFmtId="190" fontId="6" fillId="0" borderId="23" xfId="1" applyNumberFormat="1" applyFont="1" applyBorder="1" applyAlignment="1">
      <alignment vertical="center"/>
    </xf>
    <xf numFmtId="180" fontId="6" fillId="0" borderId="9" xfId="1" applyNumberFormat="1" applyFont="1" applyFill="1" applyBorder="1"/>
    <xf numFmtId="180" fontId="6" fillId="0" borderId="10" xfId="0" applyNumberFormat="1" applyFont="1" applyFill="1" applyBorder="1"/>
    <xf numFmtId="180" fontId="6" fillId="0" borderId="11" xfId="1" applyNumberFormat="1" applyFont="1" applyFill="1" applyBorder="1"/>
    <xf numFmtId="185" fontId="3" fillId="10" borderId="2" xfId="0" applyNumberFormat="1" applyFont="1" applyFill="1" applyBorder="1" applyAlignment="1">
      <alignment horizontal="center"/>
    </xf>
    <xf numFmtId="186" fontId="6" fillId="10" borderId="3" xfId="1" applyNumberFormat="1" applyFont="1" applyFill="1" applyBorder="1"/>
    <xf numFmtId="189" fontId="6" fillId="10" borderId="1" xfId="0" applyNumberFormat="1" applyFont="1" applyFill="1" applyBorder="1"/>
    <xf numFmtId="186" fontId="6" fillId="10" borderId="4" xfId="1" applyNumberFormat="1" applyFont="1" applyFill="1" applyBorder="1"/>
    <xf numFmtId="185" fontId="4" fillId="9" borderId="2" xfId="0" applyNumberFormat="1" applyFont="1" applyFill="1" applyBorder="1" applyAlignment="1">
      <alignment horizontal="center"/>
    </xf>
    <xf numFmtId="186" fontId="6" fillId="9" borderId="3" xfId="1" applyNumberFormat="1" applyFont="1" applyFill="1" applyBorder="1"/>
    <xf numFmtId="189" fontId="6" fillId="9" borderId="1" xfId="0" applyNumberFormat="1" applyFont="1" applyFill="1" applyBorder="1"/>
    <xf numFmtId="186" fontId="6" fillId="9" borderId="4" xfId="1" applyNumberFormat="1" applyFont="1" applyFill="1" applyBorder="1"/>
    <xf numFmtId="185" fontId="4" fillId="11" borderId="2" xfId="0" applyNumberFormat="1" applyFont="1" applyFill="1" applyBorder="1" applyAlignment="1">
      <alignment horizontal="center"/>
    </xf>
    <xf numFmtId="186" fontId="6" fillId="11" borderId="3" xfId="1" applyNumberFormat="1" applyFont="1" applyFill="1" applyBorder="1"/>
    <xf numFmtId="189" fontId="6" fillId="11" borderId="1" xfId="0" applyNumberFormat="1" applyFont="1" applyFill="1" applyBorder="1"/>
    <xf numFmtId="186" fontId="6" fillId="11" borderId="4" xfId="1" applyNumberFormat="1" applyFont="1" applyFill="1" applyBorder="1"/>
    <xf numFmtId="186" fontId="6" fillId="10" borderId="7" xfId="1" applyNumberFormat="1" applyFont="1" applyFill="1" applyBorder="1"/>
    <xf numFmtId="186" fontId="6" fillId="9" borderId="7" xfId="1" applyNumberFormat="1" applyFont="1" applyFill="1" applyBorder="1"/>
    <xf numFmtId="186" fontId="6" fillId="11" borderId="7" xfId="1" applyNumberFormat="1" applyFont="1" applyFill="1" applyBorder="1"/>
    <xf numFmtId="0" fontId="11" fillId="6" borderId="3" xfId="0" applyFont="1" applyFill="1" applyBorder="1" applyAlignment="1">
      <alignment horizontal="center" vertical="center"/>
    </xf>
    <xf numFmtId="190" fontId="6" fillId="0" borderId="3" xfId="1" applyNumberFormat="1" applyFont="1" applyFill="1" applyBorder="1"/>
    <xf numFmtId="178" fontId="11" fillId="6" borderId="4" xfId="0" applyNumberFormat="1" applyFont="1" applyFill="1" applyBorder="1" applyAlignment="1">
      <alignment horizontal="center" vertical="center"/>
    </xf>
    <xf numFmtId="179" fontId="6" fillId="0" borderId="3" xfId="1" applyNumberFormat="1" applyFont="1" applyBorder="1" applyAlignment="1">
      <alignment vertical="center"/>
    </xf>
    <xf numFmtId="179" fontId="6" fillId="0" borderId="4" xfId="1" applyNumberFormat="1" applyFont="1" applyBorder="1" applyAlignment="1">
      <alignment vertical="center"/>
    </xf>
    <xf numFmtId="178" fontId="11" fillId="7" borderId="2" xfId="0" applyNumberFormat="1" applyFont="1" applyFill="1" applyBorder="1" applyAlignment="1">
      <alignment horizontal="center" vertical="center"/>
    </xf>
    <xf numFmtId="186" fontId="6" fillId="10" borderId="2" xfId="1" applyNumberFormat="1" applyFont="1" applyFill="1" applyBorder="1"/>
    <xf numFmtId="186" fontId="6" fillId="9" borderId="2" xfId="1" applyNumberFormat="1" applyFont="1" applyFill="1" applyBorder="1"/>
    <xf numFmtId="186" fontId="6" fillId="11" borderId="2" xfId="1" applyNumberFormat="1" applyFont="1" applyFill="1" applyBorder="1"/>
    <xf numFmtId="41" fontId="6" fillId="3" borderId="7" xfId="1" applyFont="1" applyFill="1" applyBorder="1"/>
    <xf numFmtId="41" fontId="6" fillId="2" borderId="7" xfId="1" applyFont="1" applyFill="1" applyBorder="1"/>
    <xf numFmtId="41" fontId="6" fillId="4" borderId="7" xfId="1" applyFont="1" applyFill="1" applyBorder="1"/>
    <xf numFmtId="41" fontId="6" fillId="3" borderId="2" xfId="1" applyFont="1" applyFill="1" applyBorder="1"/>
    <xf numFmtId="41" fontId="6" fillId="2" borderId="2" xfId="1" applyFont="1" applyFill="1" applyBorder="1"/>
    <xf numFmtId="41" fontId="6" fillId="4" borderId="2" xfId="1" applyFont="1" applyFill="1" applyBorder="1"/>
    <xf numFmtId="0" fontId="11" fillId="7" borderId="5" xfId="0" applyFont="1" applyFill="1" applyBorder="1" applyAlignment="1">
      <alignment horizontal="center" vertical="center"/>
    </xf>
    <xf numFmtId="178" fontId="4" fillId="8" borderId="2" xfId="0" applyNumberFormat="1" applyFont="1" applyFill="1" applyBorder="1" applyAlignment="1">
      <alignment horizontal="center"/>
    </xf>
    <xf numFmtId="179" fontId="6" fillId="8" borderId="3" xfId="1" applyNumberFormat="1" applyFont="1" applyFill="1" applyBorder="1"/>
    <xf numFmtId="189" fontId="6" fillId="8" borderId="1" xfId="0" applyNumberFormat="1" applyFont="1" applyFill="1" applyBorder="1"/>
    <xf numFmtId="186" fontId="6" fillId="8" borderId="4" xfId="1" applyNumberFormat="1" applyFont="1" applyFill="1" applyBorder="1"/>
    <xf numFmtId="190" fontId="6" fillId="8" borderId="1" xfId="0" applyNumberFormat="1" applyFont="1" applyFill="1" applyBorder="1"/>
    <xf numFmtId="190" fontId="6" fillId="8" borderId="3" xfId="1" applyNumberFormat="1" applyFont="1" applyFill="1" applyBorder="1"/>
    <xf numFmtId="0" fontId="6" fillId="8" borderId="0" xfId="0" applyFont="1" applyFill="1"/>
    <xf numFmtId="186" fontId="6" fillId="9" borderId="3" xfId="1" applyNumberFormat="1" applyFont="1" applyFill="1" applyBorder="1" applyAlignment="1">
      <alignment vertical="center"/>
    </xf>
    <xf numFmtId="189" fontId="6" fillId="9" borderId="1" xfId="0" applyNumberFormat="1" applyFont="1" applyFill="1" applyBorder="1" applyAlignment="1">
      <alignment vertical="center"/>
    </xf>
    <xf numFmtId="186" fontId="6" fillId="9" borderId="4" xfId="1" applyNumberFormat="1" applyFont="1" applyFill="1" applyBorder="1" applyAlignment="1">
      <alignment vertical="center"/>
    </xf>
    <xf numFmtId="0" fontId="9" fillId="0" borderId="0" xfId="0" applyFont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185" fontId="6" fillId="0" borderId="6" xfId="0" applyNumberFormat="1" applyFont="1" applyFill="1" applyBorder="1" applyAlignment="1">
      <alignment horizontal="center" vertical="center"/>
    </xf>
    <xf numFmtId="182" fontId="10" fillId="7" borderId="17" xfId="0" applyNumberFormat="1" applyFont="1" applyFill="1" applyBorder="1" applyAlignment="1">
      <alignment horizontal="center" vertical="center"/>
    </xf>
    <xf numFmtId="182" fontId="11" fillId="7" borderId="13" xfId="0" applyNumberFormat="1" applyFont="1" applyFill="1" applyBorder="1" applyAlignment="1">
      <alignment horizontal="center" vertical="center"/>
    </xf>
    <xf numFmtId="182" fontId="11" fillId="7" borderId="16" xfId="0" applyNumberFormat="1" applyFont="1" applyFill="1" applyBorder="1" applyAlignment="1">
      <alignment horizontal="center" vertical="center"/>
    </xf>
    <xf numFmtId="182" fontId="10" fillId="6" borderId="17" xfId="0" applyNumberFormat="1" applyFont="1" applyFill="1" applyBorder="1" applyAlignment="1">
      <alignment horizontal="center" vertical="center"/>
    </xf>
    <xf numFmtId="182" fontId="11" fillId="6" borderId="13" xfId="0" applyNumberFormat="1" applyFont="1" applyFill="1" applyBorder="1" applyAlignment="1">
      <alignment horizontal="center" vertical="center"/>
    </xf>
    <xf numFmtId="182" fontId="11" fillId="6" borderId="18" xfId="0" applyNumberFormat="1" applyFont="1" applyFill="1" applyBorder="1" applyAlignment="1">
      <alignment horizontal="center" vertical="center"/>
    </xf>
    <xf numFmtId="182" fontId="11" fillId="7" borderId="18" xfId="0" applyNumberFormat="1" applyFont="1" applyFill="1" applyBorder="1" applyAlignment="1">
      <alignment horizontal="center" vertical="center"/>
    </xf>
    <xf numFmtId="182" fontId="10" fillId="6" borderId="24" xfId="0" applyNumberFormat="1" applyFont="1" applyFill="1" applyBorder="1" applyAlignment="1">
      <alignment horizontal="center" vertical="center"/>
    </xf>
    <xf numFmtId="182" fontId="11" fillId="6" borderId="21" xfId="0" applyNumberFormat="1" applyFont="1" applyFill="1" applyBorder="1" applyAlignment="1">
      <alignment horizontal="center" vertical="center"/>
    </xf>
    <xf numFmtId="182" fontId="11" fillId="6" borderId="22" xfId="0" applyNumberFormat="1" applyFont="1" applyFill="1" applyBorder="1" applyAlignment="1">
      <alignment horizontal="center" vertical="center"/>
    </xf>
    <xf numFmtId="178" fontId="6" fillId="0" borderId="6" xfId="0" applyNumberFormat="1" applyFont="1" applyFill="1" applyBorder="1" applyAlignment="1">
      <alignment horizontal="center" vertical="center"/>
    </xf>
    <xf numFmtId="178" fontId="6" fillId="0" borderId="20" xfId="0" applyNumberFormat="1" applyFont="1" applyFill="1" applyBorder="1" applyAlignment="1">
      <alignment horizontal="center" vertical="center"/>
    </xf>
    <xf numFmtId="182" fontId="5" fillId="5" borderId="17" xfId="0" applyNumberFormat="1" applyFont="1" applyFill="1" applyBorder="1" applyAlignment="1">
      <alignment horizontal="center" vertical="center"/>
    </xf>
    <xf numFmtId="182" fontId="8" fillId="5" borderId="13" xfId="0" applyNumberFormat="1" applyFont="1" applyFill="1" applyBorder="1" applyAlignment="1">
      <alignment horizontal="center" vertical="center"/>
    </xf>
    <xf numFmtId="182" fontId="8" fillId="5" borderId="18" xfId="0" applyNumberFormat="1" applyFont="1" applyFill="1" applyBorder="1" applyAlignment="1">
      <alignment horizontal="center" vertical="center"/>
    </xf>
    <xf numFmtId="185" fontId="4" fillId="0" borderId="6" xfId="0" applyNumberFormat="1" applyFont="1" applyFill="1" applyBorder="1" applyAlignment="1">
      <alignment horizontal="center" vertical="center"/>
    </xf>
    <xf numFmtId="185" fontId="4" fillId="0" borderId="6" xfId="0" applyNumberFormat="1" applyFont="1" applyBorder="1" applyAlignment="1">
      <alignment horizontal="center" vertical="center"/>
    </xf>
    <xf numFmtId="185" fontId="4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184" fontId="7" fillId="0" borderId="6" xfId="0" applyNumberFormat="1" applyFont="1" applyBorder="1" applyAlignment="1">
      <alignment horizontal="center" vertical="center"/>
    </xf>
    <xf numFmtId="182" fontId="10" fillId="7" borderId="19" xfId="0" applyNumberFormat="1" applyFont="1" applyFill="1" applyBorder="1" applyAlignment="1">
      <alignment horizontal="center" vertical="center"/>
    </xf>
    <xf numFmtId="188" fontId="6" fillId="0" borderId="0" xfId="0" applyNumberFormat="1" applyFont="1" applyBorder="1" applyAlignment="1">
      <alignment horizontal="right"/>
    </xf>
    <xf numFmtId="182" fontId="11" fillId="6" borderId="14" xfId="0" applyNumberFormat="1" applyFont="1" applyFill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20" xfId="0" applyNumberFormat="1" applyFont="1" applyBorder="1" applyAlignment="1">
      <alignment horizontal="center" vertical="center"/>
    </xf>
    <xf numFmtId="178" fontId="7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Border="1" applyAlignment="1">
      <alignment horizontal="center" vertical="center"/>
    </xf>
    <xf numFmtId="184" fontId="3" fillId="0" borderId="6" xfId="0" applyNumberFormat="1" applyFont="1" applyFill="1" applyBorder="1" applyAlignment="1">
      <alignment horizontal="center" vertical="center"/>
    </xf>
    <xf numFmtId="184" fontId="3" fillId="0" borderId="2" xfId="0" applyNumberFormat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1:AD58"/>
  <sheetViews>
    <sheetView zoomScale="110" zoomScaleNormal="110" workbookViewId="0">
      <pane xSplit="9" ySplit="7" topLeftCell="J20" activePane="bottomRight" state="frozen"/>
      <selection pane="topRight" activeCell="J1" sqref="J1"/>
      <selection pane="bottomLeft" activeCell="A9" sqref="A9"/>
      <selection pane="bottomRight" activeCell="W31" sqref="W31"/>
    </sheetView>
  </sheetViews>
  <sheetFormatPr defaultRowHeight="16.5" x14ac:dyDescent="0.3"/>
  <cols>
    <col min="1" max="1" width="1.88671875" style="2" customWidth="1"/>
    <col min="2" max="2" width="4.21875" style="3" customWidth="1"/>
    <col min="3" max="3" width="7.21875" style="4" customWidth="1"/>
    <col min="4" max="4" width="8.44140625" style="2" customWidth="1"/>
    <col min="5" max="5" width="8.21875" style="28" customWidth="1"/>
    <col min="6" max="6" width="8.21875" style="2" customWidth="1"/>
    <col min="7" max="7" width="8.109375" style="2" customWidth="1"/>
    <col min="8" max="8" width="9.6640625" style="28" customWidth="1"/>
    <col min="9" max="9" width="8.5546875" style="2" customWidth="1"/>
    <col min="10" max="10" width="8.109375" style="2" customWidth="1"/>
    <col min="11" max="11" width="8.77734375" style="28" customWidth="1"/>
    <col min="12" max="12" width="8.21875" style="2" customWidth="1"/>
    <col min="13" max="13" width="7.6640625" style="2" customWidth="1"/>
    <col min="14" max="14" width="8" style="28" customWidth="1"/>
    <col min="15" max="15" width="8.109375" style="2" customWidth="1"/>
    <col min="16" max="16" width="7.44140625" style="2" customWidth="1"/>
    <col min="17" max="17" width="7.88671875" style="28" customWidth="1"/>
    <col min="18" max="18" width="8.5546875" style="2" customWidth="1"/>
    <col min="19" max="19" width="7.44140625" style="2" customWidth="1"/>
    <col min="20" max="20" width="8.109375" style="28" customWidth="1"/>
    <col min="21" max="21" width="7.6640625" style="2" customWidth="1"/>
    <col min="22" max="22" width="7.88671875" style="2" customWidth="1"/>
    <col min="23" max="23" width="8.5546875" style="28" customWidth="1"/>
    <col min="24" max="24" width="7.6640625" style="2" customWidth="1"/>
    <col min="25" max="25" width="8.21875" style="2" customWidth="1"/>
    <col min="26" max="26" width="8.109375" style="28" customWidth="1"/>
    <col min="27" max="27" width="8.5546875" style="2" customWidth="1"/>
    <col min="28" max="28" width="0.44140625" style="2" customWidth="1"/>
    <col min="29" max="29" width="3.6640625" style="2" customWidth="1"/>
    <col min="30" max="30" width="7.88671875" style="2" customWidth="1"/>
    <col min="31" max="16384" width="8.88671875" style="2"/>
  </cols>
  <sheetData>
    <row r="1" spans="2:30" ht="22.5" customHeight="1" x14ac:dyDescent="0.3">
      <c r="B1" s="141" t="s">
        <v>45</v>
      </c>
      <c r="C1" s="141"/>
      <c r="D1" s="141"/>
      <c r="E1" s="141"/>
      <c r="F1" s="141"/>
      <c r="G1" s="141"/>
      <c r="H1" s="141"/>
      <c r="I1" s="141"/>
      <c r="J1" s="141"/>
      <c r="K1" s="141"/>
      <c r="L1" s="141"/>
      <c r="M1" s="141"/>
      <c r="N1" s="141"/>
      <c r="O1" s="141"/>
      <c r="P1" s="141"/>
      <c r="Q1" s="141"/>
      <c r="R1" s="141"/>
      <c r="S1" s="141"/>
      <c r="T1" s="141"/>
      <c r="U1" s="141"/>
      <c r="V1" s="141"/>
      <c r="W1" s="141"/>
      <c r="X1" s="141"/>
      <c r="Y1" s="141"/>
      <c r="Z1" s="141"/>
      <c r="AA1" s="141"/>
    </row>
    <row r="2" spans="2:30" ht="22.5" customHeight="1" x14ac:dyDescent="0.3">
      <c r="B2" s="141"/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</row>
    <row r="3" spans="2:30" ht="17.25" thickBot="1" x14ac:dyDescent="0.35">
      <c r="AA3" s="2" t="s">
        <v>17</v>
      </c>
    </row>
    <row r="4" spans="2:30" s="6" customFormat="1" ht="30" customHeight="1" x14ac:dyDescent="0.25">
      <c r="B4" s="142" t="s">
        <v>5</v>
      </c>
      <c r="C4" s="143"/>
      <c r="D4" s="159" t="s">
        <v>0</v>
      </c>
      <c r="E4" s="160"/>
      <c r="F4" s="161"/>
      <c r="G4" s="150" t="s">
        <v>6</v>
      </c>
      <c r="H4" s="151"/>
      <c r="I4" s="152"/>
      <c r="J4" s="147" t="s">
        <v>7</v>
      </c>
      <c r="K4" s="148"/>
      <c r="L4" s="149"/>
      <c r="M4" s="150" t="s">
        <v>8</v>
      </c>
      <c r="N4" s="151"/>
      <c r="O4" s="152"/>
      <c r="P4" s="147" t="s">
        <v>2</v>
      </c>
      <c r="Q4" s="148"/>
      <c r="R4" s="149"/>
      <c r="S4" s="150" t="s">
        <v>3</v>
      </c>
      <c r="T4" s="151"/>
      <c r="U4" s="152"/>
      <c r="V4" s="147" t="s">
        <v>9</v>
      </c>
      <c r="W4" s="148"/>
      <c r="X4" s="153"/>
      <c r="Y4" s="154" t="s">
        <v>10</v>
      </c>
      <c r="Z4" s="155"/>
      <c r="AA4" s="156"/>
    </row>
    <row r="5" spans="2:30" s="6" customFormat="1" ht="21" customHeight="1" x14ac:dyDescent="0.25">
      <c r="B5" s="144"/>
      <c r="C5" s="145"/>
      <c r="D5" s="47" t="s">
        <v>52</v>
      </c>
      <c r="E5" s="48" t="s">
        <v>1</v>
      </c>
      <c r="F5" s="49" t="s">
        <v>53</v>
      </c>
      <c r="G5" s="115" t="s">
        <v>54</v>
      </c>
      <c r="H5" s="50" t="s">
        <v>44</v>
      </c>
      <c r="I5" s="117" t="s">
        <v>55</v>
      </c>
      <c r="J5" s="51" t="s">
        <v>56</v>
      </c>
      <c r="K5" s="52" t="s">
        <v>44</v>
      </c>
      <c r="L5" s="120" t="s">
        <v>55</v>
      </c>
      <c r="M5" s="115" t="s">
        <v>54</v>
      </c>
      <c r="N5" s="50" t="s">
        <v>44</v>
      </c>
      <c r="O5" s="117" t="s">
        <v>57</v>
      </c>
      <c r="P5" s="51" t="s">
        <v>54</v>
      </c>
      <c r="Q5" s="52" t="s">
        <v>44</v>
      </c>
      <c r="R5" s="120" t="s">
        <v>55</v>
      </c>
      <c r="S5" s="115" t="s">
        <v>54</v>
      </c>
      <c r="T5" s="50" t="s">
        <v>44</v>
      </c>
      <c r="U5" s="117" t="s">
        <v>57</v>
      </c>
      <c r="V5" s="51" t="s">
        <v>54</v>
      </c>
      <c r="W5" s="52" t="s">
        <v>44</v>
      </c>
      <c r="X5" s="53" t="s">
        <v>55</v>
      </c>
      <c r="Y5" s="115" t="s">
        <v>54</v>
      </c>
      <c r="Z5" s="50" t="s">
        <v>44</v>
      </c>
      <c r="AA5" s="68" t="s">
        <v>57</v>
      </c>
    </row>
    <row r="6" spans="2:30" s="4" customFormat="1" ht="19.5" customHeight="1" x14ac:dyDescent="0.3">
      <c r="B6" s="144"/>
      <c r="C6" s="145"/>
      <c r="D6" s="54" t="s">
        <v>11</v>
      </c>
      <c r="E6" s="55" t="s">
        <v>12</v>
      </c>
      <c r="F6" s="56" t="s">
        <v>11</v>
      </c>
      <c r="G6" s="54" t="s">
        <v>11</v>
      </c>
      <c r="H6" s="55" t="s">
        <v>12</v>
      </c>
      <c r="I6" s="56" t="s">
        <v>11</v>
      </c>
      <c r="J6" s="54" t="s">
        <v>11</v>
      </c>
      <c r="K6" s="55" t="s">
        <v>12</v>
      </c>
      <c r="L6" s="74" t="s">
        <v>11</v>
      </c>
      <c r="M6" s="54" t="s">
        <v>11</v>
      </c>
      <c r="N6" s="55" t="s">
        <v>12</v>
      </c>
      <c r="O6" s="56" t="s">
        <v>11</v>
      </c>
      <c r="P6" s="54" t="s">
        <v>11</v>
      </c>
      <c r="Q6" s="55" t="s">
        <v>12</v>
      </c>
      <c r="R6" s="74" t="s">
        <v>11</v>
      </c>
      <c r="S6" s="54" t="s">
        <v>11</v>
      </c>
      <c r="T6" s="55" t="s">
        <v>12</v>
      </c>
      <c r="U6" s="56" t="s">
        <v>11</v>
      </c>
      <c r="V6" s="54" t="s">
        <v>11</v>
      </c>
      <c r="W6" s="55" t="s">
        <v>12</v>
      </c>
      <c r="X6" s="56" t="s">
        <v>11</v>
      </c>
      <c r="Y6" s="54" t="s">
        <v>11</v>
      </c>
      <c r="Z6" s="55" t="s">
        <v>12</v>
      </c>
      <c r="AA6" s="69" t="s">
        <v>11</v>
      </c>
      <c r="AD6" s="67"/>
    </row>
    <row r="7" spans="2:30" s="11" customFormat="1" ht="19.5" customHeight="1" x14ac:dyDescent="0.3">
      <c r="B7" s="163" t="s">
        <v>33</v>
      </c>
      <c r="C7" s="164"/>
      <c r="D7" s="138">
        <f>SUM(D8:D10)</f>
        <v>49204.53</v>
      </c>
      <c r="E7" s="139">
        <f t="shared" ref="E7:E46" si="0">D7-F7</f>
        <v>-35588.700000000012</v>
      </c>
      <c r="F7" s="140">
        <f>SUM(F8:F10)</f>
        <v>84793.23000000001</v>
      </c>
      <c r="G7" s="118">
        <f>SUM(G8:G10)</f>
        <v>16106.04</v>
      </c>
      <c r="H7" s="57">
        <f>G7-I7</f>
        <v>-11735.039999999997</v>
      </c>
      <c r="I7" s="119">
        <f>SUM(I8:I10)</f>
        <v>27841.079999999998</v>
      </c>
      <c r="J7" s="58">
        <f>SUM(J8:J10)</f>
        <v>17386.760000000002</v>
      </c>
      <c r="K7" s="57">
        <f t="shared" ref="K7:K46" si="1">J7-L7</f>
        <v>-12257.859999999997</v>
      </c>
      <c r="L7" s="94">
        <f>SUM(L8:L10)</f>
        <v>29644.62</v>
      </c>
      <c r="M7" s="58">
        <f>SUM(M8:M10)</f>
        <v>4867.3</v>
      </c>
      <c r="N7" s="57">
        <f>M7-O7</f>
        <v>-3780.1499999999987</v>
      </c>
      <c r="O7" s="93">
        <f>SUM(O8:O10)</f>
        <v>8647.4499999999989</v>
      </c>
      <c r="P7" s="58">
        <f>SUM(P8:P10)</f>
        <v>4910.6399999999994</v>
      </c>
      <c r="Q7" s="57">
        <f>P7-R7</f>
        <v>-3574.8499999999985</v>
      </c>
      <c r="R7" s="94">
        <f>SUM(R8:R10)</f>
        <v>8485.489999999998</v>
      </c>
      <c r="S7" s="58">
        <f>SUM(S8:S10)</f>
        <v>4139.6099999999997</v>
      </c>
      <c r="T7" s="57">
        <f>S7-U7</f>
        <v>-2831.5900000000011</v>
      </c>
      <c r="U7" s="93">
        <f>SUM(U8:U10)</f>
        <v>6971.2000000000007</v>
      </c>
      <c r="V7" s="58">
        <f>SUM(V8:V10)</f>
        <v>1794.1799999999998</v>
      </c>
      <c r="W7" s="57">
        <f>V7-X7</f>
        <v>-1409.2100000000005</v>
      </c>
      <c r="X7" s="93">
        <f>SUM(X8:X10)</f>
        <v>3203.3900000000003</v>
      </c>
      <c r="Y7" s="58">
        <f>SUM(Y8:Y10)</f>
        <v>0</v>
      </c>
      <c r="Z7" s="57">
        <f>Y7-AA7</f>
        <v>0</v>
      </c>
      <c r="AA7" s="96">
        <f>SUM(AA8:AA10)</f>
        <v>0</v>
      </c>
    </row>
    <row r="8" spans="2:30" s="12" customFormat="1" ht="19.5" customHeight="1" x14ac:dyDescent="0.3">
      <c r="B8" s="162" t="s">
        <v>35</v>
      </c>
      <c r="C8" s="100" t="s">
        <v>13</v>
      </c>
      <c r="D8" s="101">
        <f>SUM(D11,D14,D17,D20,D23,D26,D29,D32,D35,D38,D41,D44)</f>
        <v>26094.059999999998</v>
      </c>
      <c r="E8" s="102">
        <f t="shared" si="0"/>
        <v>-18261.87000000001</v>
      </c>
      <c r="F8" s="103">
        <f>SUM(F11,F14,F17,F20,F23,F26,F29,F32,F35,F38,F41,F44)</f>
        <v>44355.930000000008</v>
      </c>
      <c r="G8" s="101">
        <f>SUM(G11,G14,G17,G20,G23,G26,G29,G32,G35,G38,G41,G44)</f>
        <v>8578.7000000000007</v>
      </c>
      <c r="H8" s="102">
        <f t="shared" ref="H8:H10" si="2">G8-I8</f>
        <v>-6183.0499999999993</v>
      </c>
      <c r="I8" s="103">
        <f>SUM(I11,I14,I17,I20,I23,I26,I29,I32,I35,I38,I41,I44)</f>
        <v>14761.75</v>
      </c>
      <c r="J8" s="101">
        <f>SUM(J11,J14,J17,J20,J23,J26,J29,J32,J35,J38,J41,J44)</f>
        <v>9104.93</v>
      </c>
      <c r="K8" s="102">
        <f t="shared" si="1"/>
        <v>-6323.83</v>
      </c>
      <c r="L8" s="121">
        <f>SUM(L11,L14,L17,L20,L23,L26,L29,L32,L35,L38,L41,L44)</f>
        <v>15428.76</v>
      </c>
      <c r="M8" s="101">
        <f>SUM(M11,M14,M17,M20,M23,M26,M29,M32,M35,M38,M41,M44)</f>
        <v>2578.65</v>
      </c>
      <c r="N8" s="102">
        <f t="shared" ref="N8:N10" si="3">M8-O8</f>
        <v>-1902.19</v>
      </c>
      <c r="O8" s="103">
        <f>SUM(O11,O14,O17,O20,O23,O26,O29,O32,O35,O38,O41,O44)</f>
        <v>4480.84</v>
      </c>
      <c r="P8" s="101">
        <f>SUM(P11,P14,P17,P20,P23,P26,P29,P32,P35,P38,P41,P44)</f>
        <v>2572.37</v>
      </c>
      <c r="Q8" s="102">
        <f t="shared" ref="Q8:Q10" si="4">P8-R8</f>
        <v>-1795.1099999999997</v>
      </c>
      <c r="R8" s="121">
        <f>SUM(R11,R14,R17,R20,R23,R26,R29,R32,R35,R38,R41,R44)</f>
        <v>4367.4799999999996</v>
      </c>
      <c r="S8" s="101">
        <f>SUM(S11,S14,S17,S20,S23,S26,S29,S32,S35,S38,S41,S44)</f>
        <v>2319.7599999999998</v>
      </c>
      <c r="T8" s="102">
        <f t="shared" ref="T8:T10" si="5">S8-U8</f>
        <v>-1419.6400000000008</v>
      </c>
      <c r="U8" s="103">
        <f>SUM(U11,U14,U17,U20,U23,U26,U29,U32,U35,U38,U41,U44)</f>
        <v>3739.4000000000005</v>
      </c>
      <c r="V8" s="101">
        <f>SUM(V11,V14,V17,V20,V23,V26,V29,V32,V35,V38,V41,V44)</f>
        <v>939.64999999999986</v>
      </c>
      <c r="W8" s="102">
        <f>V8-X8</f>
        <v>-638.05000000000018</v>
      </c>
      <c r="X8" s="103">
        <f>SUM(X11,X14,X17,X20,X23,X26,X29,X32,X35,X38,X41,X44)</f>
        <v>1577.7</v>
      </c>
      <c r="Y8" s="101">
        <f>SUM(Y11,Y14,Y17,Y20,Y23,Y26,Y29,Y32,Y35,Y38,Y41,Y44)</f>
        <v>0</v>
      </c>
      <c r="Z8" s="102">
        <f>Y8-AA8</f>
        <v>0</v>
      </c>
      <c r="AA8" s="112">
        <f>SUM(AA11,AA14,AA17,AA20,AA23,AA26,AA29,AA32,AA35,AA38,AA41,AA44)</f>
        <v>0</v>
      </c>
    </row>
    <row r="9" spans="2:30" s="13" customFormat="1" ht="19.5" customHeight="1" x14ac:dyDescent="0.3">
      <c r="B9" s="146"/>
      <c r="C9" s="104" t="s">
        <v>14</v>
      </c>
      <c r="D9" s="105">
        <f t="shared" ref="D9:D10" si="6">SUM(D12,D15,D18,D21,D24,D27,D30,D33,D36,D39,D42,D45)</f>
        <v>9023.18</v>
      </c>
      <c r="E9" s="106">
        <f t="shared" si="0"/>
        <v>-5842.1800000000021</v>
      </c>
      <c r="F9" s="107">
        <f t="shared" ref="F9:G10" si="7">SUM(F12,F15,F18,F21,F24,F27,F30,F33,F36,F39,F42,F45)</f>
        <v>14865.360000000002</v>
      </c>
      <c r="G9" s="105">
        <f t="shared" si="7"/>
        <v>3431.1800000000003</v>
      </c>
      <c r="H9" s="106">
        <f t="shared" si="2"/>
        <v>-2239.1699999999992</v>
      </c>
      <c r="I9" s="107">
        <f t="shared" ref="I9:J10" si="8">SUM(I12,I15,I18,I21,I24,I27,I30,I33,I36,I39,I42,I45)</f>
        <v>5670.3499999999995</v>
      </c>
      <c r="J9" s="105">
        <f t="shared" si="8"/>
        <v>3162.02</v>
      </c>
      <c r="K9" s="106">
        <f t="shared" si="1"/>
        <v>-1914.8899999999999</v>
      </c>
      <c r="L9" s="122">
        <f t="shared" ref="L9:M9" si="9">SUM(L12,L15,L18,L21,L24,L27,L30,L33,L36,L39,L42,L45)</f>
        <v>5076.91</v>
      </c>
      <c r="M9" s="105">
        <f t="shared" si="9"/>
        <v>559.75</v>
      </c>
      <c r="N9" s="106">
        <f t="shared" si="3"/>
        <v>-308.43999999999983</v>
      </c>
      <c r="O9" s="107">
        <f t="shared" ref="O9:P10" si="10">SUM(O12,O15,O18,O21,O24,O27,O30,O33,O36,O39,O42,O45)</f>
        <v>868.18999999999983</v>
      </c>
      <c r="P9" s="105">
        <f t="shared" si="10"/>
        <v>919.14</v>
      </c>
      <c r="Q9" s="106">
        <f t="shared" si="4"/>
        <v>-605.74999999999989</v>
      </c>
      <c r="R9" s="122">
        <f t="shared" ref="R9" si="11">SUM(R12,R15,R18,R21,R24,R27,R30,R33,R36,R39,R42,R45)</f>
        <v>1524.8899999999999</v>
      </c>
      <c r="S9" s="105">
        <f>SUM(S12,S15,S18,S21,S24,S27,S30,S33,S36,S39,S42,S45)</f>
        <v>725.44999999999993</v>
      </c>
      <c r="T9" s="106">
        <f t="shared" si="5"/>
        <v>-607.61</v>
      </c>
      <c r="U9" s="107">
        <f>SUM(U12,U15,U18,U21,U24,U27,U30,U33,U36,U39,U42,U45)</f>
        <v>1333.06</v>
      </c>
      <c r="V9" s="105">
        <f t="shared" ref="V9:V10" si="12">SUM(V12,V15,V18,V21,V24,V27,V30,V33,V36,V39,V42,V45)</f>
        <v>225.64</v>
      </c>
      <c r="W9" s="106">
        <f t="shared" ref="W9:W10" si="13">V9-X9</f>
        <v>-166.32000000000005</v>
      </c>
      <c r="X9" s="107">
        <f t="shared" ref="X9:Y10" si="14">SUM(X12,X15,X18,X21,X24,X27,X30,X33,X36,X39,X42,X45)</f>
        <v>391.96000000000004</v>
      </c>
      <c r="Y9" s="105">
        <f t="shared" si="14"/>
        <v>0</v>
      </c>
      <c r="Z9" s="106">
        <f t="shared" ref="Z9:Z10" si="15">Y9-AA9</f>
        <v>0</v>
      </c>
      <c r="AA9" s="113">
        <f t="shared" ref="AA9" si="16">SUM(AA12,AA15,AA18,AA21,AA24,AA27,AA30,AA33,AA36,AA39,AA42,AA45)</f>
        <v>0</v>
      </c>
    </row>
    <row r="10" spans="2:30" s="13" customFormat="1" ht="19.5" customHeight="1" x14ac:dyDescent="0.3">
      <c r="B10" s="146"/>
      <c r="C10" s="108" t="s">
        <v>15</v>
      </c>
      <c r="D10" s="109">
        <f t="shared" si="6"/>
        <v>14087.289999999999</v>
      </c>
      <c r="E10" s="110">
        <f t="shared" si="0"/>
        <v>-11484.650000000003</v>
      </c>
      <c r="F10" s="111">
        <f t="shared" si="7"/>
        <v>25571.940000000002</v>
      </c>
      <c r="G10" s="109">
        <f t="shared" si="7"/>
        <v>4096.16</v>
      </c>
      <c r="H10" s="110">
        <f t="shared" si="2"/>
        <v>-3312.8199999999997</v>
      </c>
      <c r="I10" s="111">
        <f t="shared" ref="I10" si="17">SUM(I13,I16,I19,I22,I25,I28,I31,I34,I37,I40,I43,I46)</f>
        <v>7408.98</v>
      </c>
      <c r="J10" s="109">
        <f t="shared" si="8"/>
        <v>5119.8099999999995</v>
      </c>
      <c r="K10" s="110">
        <f t="shared" si="1"/>
        <v>-4019.1400000000012</v>
      </c>
      <c r="L10" s="123">
        <f t="shared" ref="L10" si="18">SUM(L13,L16,L19,L22,L25,L28,L31,L34,L37,L40,L43,L46)</f>
        <v>9138.9500000000007</v>
      </c>
      <c r="M10" s="109">
        <f>SUM(M13,M16,M19,M22,M25,M28,M31,M34,M37,M40,M43,M46)</f>
        <v>1728.8999999999999</v>
      </c>
      <c r="N10" s="110">
        <f t="shared" si="3"/>
        <v>-1569.5199999999998</v>
      </c>
      <c r="O10" s="111">
        <f t="shared" ref="O10" si="19">SUM(O13,O16,O19,O22,O25,O28,O31,O34,O37,O40,O43,O46)</f>
        <v>3298.4199999999996</v>
      </c>
      <c r="P10" s="109">
        <f t="shared" si="10"/>
        <v>1419.13</v>
      </c>
      <c r="Q10" s="110">
        <f t="shared" si="4"/>
        <v>-1173.9899999999998</v>
      </c>
      <c r="R10" s="123">
        <f t="shared" ref="R10" si="20">SUM(R13,R16,R19,R22,R25,R28,R31,R34,R37,R40,R43,R46)</f>
        <v>2593.12</v>
      </c>
      <c r="S10" s="109">
        <f>SUM(S13,S16,S19,S22,S25,S28,S31,S34,S37,S40,S43,S46)</f>
        <v>1094.4000000000001</v>
      </c>
      <c r="T10" s="110">
        <f t="shared" si="5"/>
        <v>-804.33999999999969</v>
      </c>
      <c r="U10" s="111">
        <f>SUM(U13,U16,U19,U22,U25,U28,U31,U34,U37,U40,U43,U46)</f>
        <v>1898.7399999999998</v>
      </c>
      <c r="V10" s="109">
        <f t="shared" si="12"/>
        <v>628.89</v>
      </c>
      <c r="W10" s="110">
        <f t="shared" si="13"/>
        <v>-604.84</v>
      </c>
      <c r="X10" s="111">
        <f t="shared" ref="X10" si="21">SUM(X13,X16,X19,X22,X25,X28,X31,X34,X37,X40,X43,X46)</f>
        <v>1233.73</v>
      </c>
      <c r="Y10" s="109">
        <f t="shared" si="14"/>
        <v>0</v>
      </c>
      <c r="Z10" s="110">
        <f t="shared" si="15"/>
        <v>0</v>
      </c>
      <c r="AA10" s="114">
        <f t="shared" ref="AA10" si="22">SUM(AA13,AA16,AA19,AA22,AA25,AA28,AA31,AA34,AA37,AA40,AA43,AA46)</f>
        <v>0</v>
      </c>
    </row>
    <row r="11" spans="2:30" s="13" customFormat="1" ht="19.5" customHeight="1" x14ac:dyDescent="0.3">
      <c r="B11" s="146" t="s">
        <v>18</v>
      </c>
      <c r="C11" s="14" t="s">
        <v>13</v>
      </c>
      <c r="D11" s="35">
        <f>G11+J11+M11+P11+S11+V11</f>
        <v>3902.1499999999996</v>
      </c>
      <c r="E11" s="29">
        <f t="shared" si="0"/>
        <v>382.77</v>
      </c>
      <c r="F11" s="23">
        <f>I11+L11+O11+R11+U11+X11</f>
        <v>3519.3799999999997</v>
      </c>
      <c r="G11" s="35">
        <v>1285.52</v>
      </c>
      <c r="H11" s="36">
        <f t="shared" ref="H11:H46" si="23">G11-I11</f>
        <v>141.52999999999997</v>
      </c>
      <c r="I11" s="35">
        <v>1143.99</v>
      </c>
      <c r="J11" s="35">
        <v>1341.53</v>
      </c>
      <c r="K11" s="36">
        <f t="shared" si="1"/>
        <v>101.95000000000005</v>
      </c>
      <c r="L11" s="35">
        <v>1239.58</v>
      </c>
      <c r="M11" s="35">
        <v>392.49</v>
      </c>
      <c r="N11" s="36">
        <f t="shared" ref="N11:N46" si="24">M11-O11</f>
        <v>24.230000000000018</v>
      </c>
      <c r="O11" s="35">
        <v>368.26</v>
      </c>
      <c r="P11" s="35">
        <v>391.83</v>
      </c>
      <c r="Q11" s="36">
        <f t="shared" ref="Q11:Q46" si="25">P11-R11</f>
        <v>47.399999999999977</v>
      </c>
      <c r="R11" s="35">
        <v>344.43</v>
      </c>
      <c r="S11" s="35">
        <v>350.02</v>
      </c>
      <c r="T11" s="36">
        <f t="shared" ref="T11:T46" si="26">S11-U11</f>
        <v>47.70999999999998</v>
      </c>
      <c r="U11" s="35">
        <v>302.31</v>
      </c>
      <c r="V11" s="35">
        <v>140.76</v>
      </c>
      <c r="W11" s="36">
        <f t="shared" ref="W11:W46" si="27">V11-X11</f>
        <v>19.949999999999989</v>
      </c>
      <c r="X11" s="35">
        <v>120.81</v>
      </c>
      <c r="Y11" s="116"/>
      <c r="Z11" s="36"/>
      <c r="AA11" s="116"/>
    </row>
    <row r="12" spans="2:30" s="13" customFormat="1" ht="19.5" customHeight="1" x14ac:dyDescent="0.3">
      <c r="B12" s="146"/>
      <c r="C12" s="14" t="s">
        <v>14</v>
      </c>
      <c r="D12" s="35">
        <f>G12+J12+M12+P12+S12+V12+AD12</f>
        <v>1233.3</v>
      </c>
      <c r="E12" s="29">
        <f t="shared" si="0"/>
        <v>115.66999999999985</v>
      </c>
      <c r="F12" s="23">
        <f>I12+L12+O12+R12+U12+X12</f>
        <v>1117.6300000000001</v>
      </c>
      <c r="G12" s="35">
        <v>476.34</v>
      </c>
      <c r="H12" s="36">
        <f t="shared" si="23"/>
        <v>54.569999999999993</v>
      </c>
      <c r="I12" s="35">
        <v>421.77</v>
      </c>
      <c r="J12" s="35">
        <v>432.46</v>
      </c>
      <c r="K12" s="36">
        <f t="shared" si="1"/>
        <v>49.70999999999998</v>
      </c>
      <c r="L12" s="35">
        <v>382.75</v>
      </c>
      <c r="M12" s="35">
        <v>67.3</v>
      </c>
      <c r="N12" s="36">
        <f t="shared" si="24"/>
        <v>3.3299999999999983</v>
      </c>
      <c r="O12" s="35">
        <v>63.97</v>
      </c>
      <c r="P12" s="35">
        <v>121.67</v>
      </c>
      <c r="Q12" s="36">
        <f t="shared" si="25"/>
        <v>12.960000000000008</v>
      </c>
      <c r="R12" s="35">
        <v>108.71</v>
      </c>
      <c r="S12" s="35">
        <v>102.48</v>
      </c>
      <c r="T12" s="36">
        <f t="shared" si="26"/>
        <v>-9.6599999999999966</v>
      </c>
      <c r="U12" s="35">
        <v>112.14</v>
      </c>
      <c r="V12" s="35">
        <v>33.049999999999997</v>
      </c>
      <c r="W12" s="36">
        <f t="shared" si="27"/>
        <v>4.759999999999998</v>
      </c>
      <c r="X12" s="35">
        <v>28.29</v>
      </c>
      <c r="Y12" s="116"/>
      <c r="Z12" s="36"/>
      <c r="AA12" s="116"/>
    </row>
    <row r="13" spans="2:30" s="13" customFormat="1" ht="19.5" customHeight="1" x14ac:dyDescent="0.3">
      <c r="B13" s="146"/>
      <c r="C13" s="14" t="s">
        <v>15</v>
      </c>
      <c r="D13" s="35">
        <f>G13+J13+M13+P13+S13+V13+Y13</f>
        <v>1993.1799999999998</v>
      </c>
      <c r="E13" s="29">
        <f t="shared" si="0"/>
        <v>122.36999999999966</v>
      </c>
      <c r="F13" s="23">
        <f>I13+L13+O13+R13+U13+X13+AA13</f>
        <v>1870.8100000000002</v>
      </c>
      <c r="G13" s="35">
        <v>583.27</v>
      </c>
      <c r="H13" s="36">
        <f t="shared" si="23"/>
        <v>29.449999999999932</v>
      </c>
      <c r="I13" s="35">
        <v>553.82000000000005</v>
      </c>
      <c r="J13" s="35">
        <v>714.02</v>
      </c>
      <c r="K13" s="36">
        <f t="shared" si="1"/>
        <v>69.899999999999977</v>
      </c>
      <c r="L13" s="35">
        <v>644.12</v>
      </c>
      <c r="M13" s="35">
        <v>245.52</v>
      </c>
      <c r="N13" s="36">
        <f t="shared" si="24"/>
        <v>0.8200000000000216</v>
      </c>
      <c r="O13" s="35">
        <v>244.7</v>
      </c>
      <c r="P13" s="35">
        <v>202.07</v>
      </c>
      <c r="Q13" s="36">
        <f t="shared" si="25"/>
        <v>5.7699999999999818</v>
      </c>
      <c r="R13" s="35">
        <v>196.3</v>
      </c>
      <c r="S13" s="35">
        <v>153.44</v>
      </c>
      <c r="T13" s="36">
        <f t="shared" si="26"/>
        <v>12.740000000000009</v>
      </c>
      <c r="U13" s="35">
        <v>140.69999999999999</v>
      </c>
      <c r="V13" s="35">
        <v>94.86</v>
      </c>
      <c r="W13" s="36">
        <f t="shared" si="27"/>
        <v>3.6899999999999977</v>
      </c>
      <c r="X13" s="35">
        <v>91.17</v>
      </c>
      <c r="Y13" s="116"/>
      <c r="Z13" s="36">
        <f>Y13-AA13</f>
        <v>0</v>
      </c>
      <c r="AA13" s="116"/>
    </row>
    <row r="14" spans="2:30" s="13" customFormat="1" ht="19.5" customHeight="1" x14ac:dyDescent="0.3">
      <c r="B14" s="146" t="s">
        <v>19</v>
      </c>
      <c r="C14" s="14" t="s">
        <v>13</v>
      </c>
      <c r="D14" s="35">
        <f>G14+J14+M14+P14+S14+V14</f>
        <v>3386.72</v>
      </c>
      <c r="E14" s="29">
        <f t="shared" si="0"/>
        <v>-46.240000000000236</v>
      </c>
      <c r="F14" s="23">
        <f>I14+L14+O14+R14+U14+X14</f>
        <v>3432.96</v>
      </c>
      <c r="G14" s="35">
        <v>1098.6099999999999</v>
      </c>
      <c r="H14" s="36">
        <f t="shared" si="23"/>
        <v>-22.830000000000155</v>
      </c>
      <c r="I14" s="35">
        <v>1121.44</v>
      </c>
      <c r="J14" s="35">
        <v>1182.73</v>
      </c>
      <c r="K14" s="36">
        <f t="shared" si="1"/>
        <v>-28.789999999999964</v>
      </c>
      <c r="L14" s="35">
        <v>1211.52</v>
      </c>
      <c r="M14" s="35">
        <v>351.99</v>
      </c>
      <c r="N14" s="36">
        <f t="shared" si="24"/>
        <v>-13.789999999999964</v>
      </c>
      <c r="O14" s="35">
        <v>365.78</v>
      </c>
      <c r="P14" s="35">
        <v>323.89999999999998</v>
      </c>
      <c r="Q14" s="36">
        <f t="shared" si="25"/>
        <v>-5.7700000000000387</v>
      </c>
      <c r="R14" s="35">
        <v>329.67</v>
      </c>
      <c r="S14" s="35">
        <v>303.22000000000003</v>
      </c>
      <c r="T14" s="36">
        <f t="shared" si="26"/>
        <v>18.170000000000016</v>
      </c>
      <c r="U14" s="35">
        <v>285.05</v>
      </c>
      <c r="V14" s="35">
        <v>126.27</v>
      </c>
      <c r="W14" s="36">
        <f t="shared" si="27"/>
        <v>6.769999999999996</v>
      </c>
      <c r="X14" s="35">
        <v>119.5</v>
      </c>
      <c r="Y14" s="116"/>
      <c r="Z14" s="36"/>
      <c r="AA14" s="116"/>
    </row>
    <row r="15" spans="2:30" s="13" customFormat="1" ht="19.5" customHeight="1" x14ac:dyDescent="0.3">
      <c r="B15" s="146"/>
      <c r="C15" s="14" t="s">
        <v>14</v>
      </c>
      <c r="D15" s="35">
        <f>G15+J15+M15+P15+S15+V15+AD15</f>
        <v>1130.22</v>
      </c>
      <c r="E15" s="29">
        <f t="shared" si="0"/>
        <v>-3.0300000000002001</v>
      </c>
      <c r="F15" s="23">
        <f>I15+L15+O15+R15+U15+X15</f>
        <v>1133.2500000000002</v>
      </c>
      <c r="G15" s="35">
        <v>429.33</v>
      </c>
      <c r="H15" s="36">
        <f t="shared" si="23"/>
        <v>-0.92000000000001592</v>
      </c>
      <c r="I15" s="35">
        <v>430.25</v>
      </c>
      <c r="J15" s="35">
        <v>389.74</v>
      </c>
      <c r="K15" s="36">
        <f t="shared" si="1"/>
        <v>4.1299999999999955</v>
      </c>
      <c r="L15" s="35">
        <v>385.61</v>
      </c>
      <c r="M15" s="35">
        <v>66.790000000000006</v>
      </c>
      <c r="N15" s="36">
        <f t="shared" si="24"/>
        <v>0.82000000000000739</v>
      </c>
      <c r="O15" s="35">
        <v>65.97</v>
      </c>
      <c r="P15" s="35">
        <v>117.25</v>
      </c>
      <c r="Q15" s="36">
        <f t="shared" si="25"/>
        <v>0.89000000000000057</v>
      </c>
      <c r="R15" s="35">
        <v>116.36</v>
      </c>
      <c r="S15" s="35">
        <v>96.12</v>
      </c>
      <c r="T15" s="36">
        <f t="shared" si="26"/>
        <v>-10.310000000000002</v>
      </c>
      <c r="U15" s="35">
        <v>106.43</v>
      </c>
      <c r="V15" s="35">
        <v>30.99</v>
      </c>
      <c r="W15" s="36">
        <f t="shared" si="27"/>
        <v>2.3599999999999994</v>
      </c>
      <c r="X15" s="35">
        <v>28.63</v>
      </c>
      <c r="Y15" s="116"/>
      <c r="Z15" s="36"/>
      <c r="AA15" s="116"/>
    </row>
    <row r="16" spans="2:30" s="13" customFormat="1" ht="19.5" customHeight="1" x14ac:dyDescent="0.3">
      <c r="B16" s="146"/>
      <c r="C16" s="14" t="s">
        <v>15</v>
      </c>
      <c r="D16" s="35">
        <f>G16+J16+M16+P16+S16+V16+Y16</f>
        <v>1838.8000000000002</v>
      </c>
      <c r="E16" s="29">
        <f t="shared" si="0"/>
        <v>-43.959999999999809</v>
      </c>
      <c r="F16" s="23">
        <f>I16+L16+O16+R16+U16+X16+AA16</f>
        <v>1882.76</v>
      </c>
      <c r="G16" s="35">
        <v>532.52</v>
      </c>
      <c r="H16" s="36">
        <f t="shared" si="23"/>
        <v>-21.039999999999964</v>
      </c>
      <c r="I16" s="35">
        <v>553.55999999999995</v>
      </c>
      <c r="J16" s="35">
        <v>660.32</v>
      </c>
      <c r="K16" s="36">
        <f t="shared" si="1"/>
        <v>-7.1499999999999773</v>
      </c>
      <c r="L16" s="35">
        <v>667.47</v>
      </c>
      <c r="M16" s="35">
        <v>232.81</v>
      </c>
      <c r="N16" s="36">
        <f t="shared" si="24"/>
        <v>-11.469999999999999</v>
      </c>
      <c r="O16" s="35">
        <v>244.28</v>
      </c>
      <c r="P16" s="35">
        <v>188.63</v>
      </c>
      <c r="Q16" s="36">
        <f t="shared" si="25"/>
        <v>-5.0600000000000023</v>
      </c>
      <c r="R16" s="35">
        <v>193.69</v>
      </c>
      <c r="S16" s="35">
        <v>143.38999999999999</v>
      </c>
      <c r="T16" s="36">
        <f t="shared" si="26"/>
        <v>10.819999999999993</v>
      </c>
      <c r="U16" s="35">
        <v>132.57</v>
      </c>
      <c r="V16" s="35">
        <v>81.13</v>
      </c>
      <c r="W16" s="36">
        <f t="shared" si="27"/>
        <v>-10.060000000000002</v>
      </c>
      <c r="X16" s="35">
        <v>91.19</v>
      </c>
      <c r="Y16" s="116"/>
      <c r="Z16" s="36">
        <f>Y16-AA16</f>
        <v>0</v>
      </c>
      <c r="AA16" s="116"/>
    </row>
    <row r="17" spans="2:30" s="1" customFormat="1" ht="19.5" customHeight="1" x14ac:dyDescent="0.3">
      <c r="B17" s="157" t="s">
        <v>20</v>
      </c>
      <c r="C17" s="9" t="s">
        <v>13</v>
      </c>
      <c r="D17" s="35">
        <f>G17+J17+M17+P17+S17+V17</f>
        <v>3877.25</v>
      </c>
      <c r="E17" s="29">
        <f t="shared" si="0"/>
        <v>134.74999999999955</v>
      </c>
      <c r="F17" s="23">
        <f>I17+L17+O17+R17+U17+X17</f>
        <v>3742.5000000000005</v>
      </c>
      <c r="G17" s="35">
        <v>1247.17</v>
      </c>
      <c r="H17" s="36">
        <f t="shared" si="23"/>
        <v>9.3200000000001637</v>
      </c>
      <c r="I17" s="35">
        <v>1237.8499999999999</v>
      </c>
      <c r="J17" s="35">
        <v>1370.62</v>
      </c>
      <c r="K17" s="36">
        <f t="shared" si="1"/>
        <v>72.509999999999991</v>
      </c>
      <c r="L17" s="35">
        <v>1298.1099999999999</v>
      </c>
      <c r="M17" s="35">
        <v>395.07</v>
      </c>
      <c r="N17" s="36">
        <f t="shared" si="24"/>
        <v>-1.6200000000000045</v>
      </c>
      <c r="O17" s="35">
        <v>396.69</v>
      </c>
      <c r="P17" s="35">
        <v>387.58</v>
      </c>
      <c r="Q17" s="36">
        <f t="shared" si="25"/>
        <v>17.46999999999997</v>
      </c>
      <c r="R17" s="35">
        <v>370.11</v>
      </c>
      <c r="S17" s="35">
        <v>340.81</v>
      </c>
      <c r="T17" s="36">
        <f t="shared" si="26"/>
        <v>30.350000000000023</v>
      </c>
      <c r="U17" s="35">
        <v>310.45999999999998</v>
      </c>
      <c r="V17" s="35">
        <v>136</v>
      </c>
      <c r="W17" s="36">
        <f t="shared" si="27"/>
        <v>6.7199999999999989</v>
      </c>
      <c r="X17" s="35">
        <v>129.28</v>
      </c>
      <c r="Y17" s="116"/>
      <c r="Z17" s="36"/>
      <c r="AA17" s="116"/>
      <c r="AD17" s="77"/>
    </row>
    <row r="18" spans="2:30" s="1" customFormat="1" ht="19.5" customHeight="1" x14ac:dyDescent="0.3">
      <c r="B18" s="157"/>
      <c r="C18" s="9" t="s">
        <v>14</v>
      </c>
      <c r="D18" s="35">
        <f>G18+J18+M18+P18+S18+V18+AD18</f>
        <v>1381.22</v>
      </c>
      <c r="E18" s="29">
        <f t="shared" si="0"/>
        <v>80.789999999999964</v>
      </c>
      <c r="F18" s="23">
        <f>I18+L18+O18+R18+U18+X18</f>
        <v>1300.43</v>
      </c>
      <c r="G18" s="35">
        <v>525.46</v>
      </c>
      <c r="H18" s="36">
        <f t="shared" si="23"/>
        <v>35.370000000000061</v>
      </c>
      <c r="I18" s="35">
        <v>490.09</v>
      </c>
      <c r="J18" s="35">
        <v>489.48</v>
      </c>
      <c r="K18" s="36">
        <f t="shared" si="1"/>
        <v>45.319999999999993</v>
      </c>
      <c r="L18" s="35">
        <v>444.16</v>
      </c>
      <c r="M18" s="35">
        <v>82.14</v>
      </c>
      <c r="N18" s="36">
        <f t="shared" si="24"/>
        <v>4.9200000000000017</v>
      </c>
      <c r="O18" s="35">
        <v>77.22</v>
      </c>
      <c r="P18" s="35">
        <v>140.38</v>
      </c>
      <c r="Q18" s="61">
        <f t="shared" si="25"/>
        <v>7.9099999999999966</v>
      </c>
      <c r="R18" s="35">
        <v>132.47</v>
      </c>
      <c r="S18" s="35">
        <v>108.39</v>
      </c>
      <c r="T18" s="36">
        <f t="shared" si="26"/>
        <v>-14.260000000000005</v>
      </c>
      <c r="U18" s="35">
        <v>122.65</v>
      </c>
      <c r="V18" s="35">
        <v>35.369999999999997</v>
      </c>
      <c r="W18" s="36">
        <f t="shared" si="27"/>
        <v>1.529999999999994</v>
      </c>
      <c r="X18" s="35">
        <v>33.840000000000003</v>
      </c>
      <c r="Y18" s="116"/>
      <c r="Z18" s="36"/>
      <c r="AA18" s="116"/>
      <c r="AD18" s="77"/>
    </row>
    <row r="19" spans="2:30" s="1" customFormat="1" ht="19.5" customHeight="1" x14ac:dyDescent="0.3">
      <c r="B19" s="157"/>
      <c r="C19" s="9" t="s">
        <v>15</v>
      </c>
      <c r="D19" s="35">
        <f>G19+J19+M19+P19+S19+V19+Y19</f>
        <v>2016.48</v>
      </c>
      <c r="E19" s="29">
        <f t="shared" si="0"/>
        <v>-29.920000000000073</v>
      </c>
      <c r="F19" s="23">
        <f>I19+L19+O19+R19+U19+X19+AA19</f>
        <v>2046.4</v>
      </c>
      <c r="G19" s="35">
        <v>597.42999999999995</v>
      </c>
      <c r="H19" s="36">
        <f t="shared" si="23"/>
        <v>4.0599999999999454</v>
      </c>
      <c r="I19" s="35">
        <v>593.37</v>
      </c>
      <c r="J19" s="35">
        <v>732.67</v>
      </c>
      <c r="K19" s="36">
        <f t="shared" si="1"/>
        <v>-4.7800000000000864</v>
      </c>
      <c r="L19" s="35">
        <v>737.45</v>
      </c>
      <c r="M19" s="35">
        <v>245.15</v>
      </c>
      <c r="N19" s="36">
        <f t="shared" si="24"/>
        <v>-19.349999999999994</v>
      </c>
      <c r="O19" s="35">
        <v>264.5</v>
      </c>
      <c r="P19" s="35">
        <v>197.28</v>
      </c>
      <c r="Q19" s="36">
        <f t="shared" si="25"/>
        <v>-6.3599999999999852</v>
      </c>
      <c r="R19" s="35">
        <v>203.64</v>
      </c>
      <c r="S19" s="35">
        <v>155.16999999999999</v>
      </c>
      <c r="T19" s="36">
        <f t="shared" si="26"/>
        <v>9.7399999999999807</v>
      </c>
      <c r="U19" s="35">
        <v>145.43</v>
      </c>
      <c r="V19" s="35">
        <v>88.78</v>
      </c>
      <c r="W19" s="36">
        <f>V19-X19</f>
        <v>-13.230000000000004</v>
      </c>
      <c r="X19" s="35">
        <v>102.01</v>
      </c>
      <c r="Y19" s="116"/>
      <c r="Z19" s="36">
        <f>Y19-AA19</f>
        <v>0</v>
      </c>
      <c r="AA19" s="116"/>
    </row>
    <row r="20" spans="2:30" s="1" customFormat="1" ht="19.5" customHeight="1" x14ac:dyDescent="0.3">
      <c r="B20" s="157" t="s">
        <v>21</v>
      </c>
      <c r="C20" s="9" t="s">
        <v>13</v>
      </c>
      <c r="D20" s="35">
        <f>G20+J20+M20+P20+S20+V20</f>
        <v>3628.0299999999997</v>
      </c>
      <c r="E20" s="29">
        <f t="shared" si="0"/>
        <v>73.869999999999891</v>
      </c>
      <c r="F20" s="23">
        <f>I20+L20+O20+R20+U20+X20</f>
        <v>3554.16</v>
      </c>
      <c r="G20" s="35">
        <v>1196.51</v>
      </c>
      <c r="H20" s="36">
        <f t="shared" si="23"/>
        <v>13.029999999999973</v>
      </c>
      <c r="I20" s="35">
        <v>1183.48</v>
      </c>
      <c r="J20" s="35">
        <v>1258.1600000000001</v>
      </c>
      <c r="K20" s="36">
        <f t="shared" si="1"/>
        <v>13.290000000000191</v>
      </c>
      <c r="L20" s="35">
        <v>1244.8699999999999</v>
      </c>
      <c r="M20" s="35">
        <v>362.02</v>
      </c>
      <c r="N20" s="36">
        <f t="shared" si="24"/>
        <v>4.5</v>
      </c>
      <c r="O20" s="35">
        <v>357.52</v>
      </c>
      <c r="P20" s="35">
        <v>357.47</v>
      </c>
      <c r="Q20" s="36">
        <f t="shared" si="25"/>
        <v>1.4900000000000091</v>
      </c>
      <c r="R20" s="35">
        <v>355.98</v>
      </c>
      <c r="S20" s="35">
        <v>323.27</v>
      </c>
      <c r="T20" s="36">
        <f t="shared" si="26"/>
        <v>32.639999999999986</v>
      </c>
      <c r="U20" s="35">
        <v>290.63</v>
      </c>
      <c r="V20" s="35">
        <v>130.6</v>
      </c>
      <c r="W20" s="36">
        <f t="shared" si="27"/>
        <v>8.9199999999999875</v>
      </c>
      <c r="X20" s="35">
        <v>121.68</v>
      </c>
      <c r="Y20" s="116"/>
      <c r="Z20" s="36"/>
      <c r="AA20" s="116"/>
    </row>
    <row r="21" spans="2:30" s="1" customFormat="1" ht="19.5" customHeight="1" x14ac:dyDescent="0.3">
      <c r="B21" s="157"/>
      <c r="C21" s="9" t="s">
        <v>14</v>
      </c>
      <c r="D21" s="35">
        <f>G21+J21+M21+P21+S21+V21+AD21</f>
        <v>1277.9900000000002</v>
      </c>
      <c r="E21" s="29">
        <f t="shared" si="0"/>
        <v>67.519999999999982</v>
      </c>
      <c r="F21" s="23">
        <f>I21+L21+O21+R21+U21+X21</f>
        <v>1210.4700000000003</v>
      </c>
      <c r="G21" s="35">
        <v>492.52</v>
      </c>
      <c r="H21" s="36">
        <f t="shared" si="23"/>
        <v>29.439999999999998</v>
      </c>
      <c r="I21" s="35">
        <v>463.08</v>
      </c>
      <c r="J21" s="35">
        <v>444.46</v>
      </c>
      <c r="K21" s="36">
        <f t="shared" si="1"/>
        <v>34.859999999999957</v>
      </c>
      <c r="L21" s="35">
        <v>409.6</v>
      </c>
      <c r="M21" s="35">
        <v>78.430000000000007</v>
      </c>
      <c r="N21" s="36">
        <f t="shared" si="24"/>
        <v>7.8400000000000034</v>
      </c>
      <c r="O21" s="35">
        <v>70.59</v>
      </c>
      <c r="P21" s="35">
        <v>130.26</v>
      </c>
      <c r="Q21" s="36">
        <f t="shared" si="25"/>
        <v>7.9499999999999886</v>
      </c>
      <c r="R21" s="35">
        <v>122.31</v>
      </c>
      <c r="S21" s="35">
        <v>102.88</v>
      </c>
      <c r="T21" s="36">
        <f t="shared" si="26"/>
        <v>-11.070000000000007</v>
      </c>
      <c r="U21" s="35">
        <v>113.95</v>
      </c>
      <c r="V21" s="35">
        <v>29.44</v>
      </c>
      <c r="W21" s="36">
        <f t="shared" si="27"/>
        <v>-1.5</v>
      </c>
      <c r="X21" s="35">
        <v>30.94</v>
      </c>
      <c r="Y21" s="116"/>
      <c r="Z21" s="36"/>
      <c r="AA21" s="116"/>
      <c r="AD21" s="13"/>
    </row>
    <row r="22" spans="2:30" s="1" customFormat="1" ht="19.5" customHeight="1" x14ac:dyDescent="0.3">
      <c r="B22" s="157"/>
      <c r="C22" s="9" t="s">
        <v>15</v>
      </c>
      <c r="D22" s="35">
        <f>G22+J22+M22+P22+S22+V22+Y22</f>
        <v>1922.98</v>
      </c>
      <c r="E22" s="29">
        <f t="shared" si="0"/>
        <v>-14.0300000000002</v>
      </c>
      <c r="F22" s="23">
        <f>I22+L22+O22+R22+U22+X22+AA22</f>
        <v>1937.0100000000002</v>
      </c>
      <c r="G22" s="35">
        <v>557.47</v>
      </c>
      <c r="H22" s="36">
        <f t="shared" si="23"/>
        <v>-1.8700000000000045</v>
      </c>
      <c r="I22" s="35">
        <v>559.34</v>
      </c>
      <c r="J22" s="35">
        <v>707.43</v>
      </c>
      <c r="K22" s="36">
        <f t="shared" si="1"/>
        <v>-1.0100000000001046</v>
      </c>
      <c r="L22" s="35">
        <v>708.44</v>
      </c>
      <c r="M22" s="35">
        <v>231.05</v>
      </c>
      <c r="N22" s="36">
        <f t="shared" si="24"/>
        <v>-16.75</v>
      </c>
      <c r="O22" s="35">
        <v>247.8</v>
      </c>
      <c r="P22" s="35">
        <v>193</v>
      </c>
      <c r="Q22" s="36">
        <f t="shared" si="25"/>
        <v>1.4900000000000091</v>
      </c>
      <c r="R22" s="35">
        <v>191.51</v>
      </c>
      <c r="S22" s="35">
        <v>149.80000000000001</v>
      </c>
      <c r="T22" s="36">
        <f t="shared" si="26"/>
        <v>11.610000000000014</v>
      </c>
      <c r="U22" s="35">
        <v>138.19</v>
      </c>
      <c r="V22" s="35">
        <v>84.23</v>
      </c>
      <c r="W22" s="36">
        <f t="shared" si="27"/>
        <v>-7.5</v>
      </c>
      <c r="X22" s="35">
        <v>91.73</v>
      </c>
      <c r="Y22" s="116"/>
      <c r="Z22" s="36">
        <f>Y22-AA22</f>
        <v>0</v>
      </c>
      <c r="AA22" s="116"/>
    </row>
    <row r="23" spans="2:30" s="1" customFormat="1" ht="19.5" customHeight="1" x14ac:dyDescent="0.3">
      <c r="B23" s="157" t="s">
        <v>22</v>
      </c>
      <c r="C23" s="9" t="s">
        <v>13</v>
      </c>
      <c r="D23" s="35">
        <f>G23+J23+M23+P23+S23+V23+Y23</f>
        <v>3774.5000000000005</v>
      </c>
      <c r="E23" s="29">
        <f t="shared" si="0"/>
        <v>267.98</v>
      </c>
      <c r="F23" s="23">
        <f>I23+L23+O23+R23+U23+X23</f>
        <v>3506.5200000000004</v>
      </c>
      <c r="G23" s="35">
        <v>1253.3399999999999</v>
      </c>
      <c r="H23" s="36">
        <f t="shared" si="23"/>
        <v>86.699999999999818</v>
      </c>
      <c r="I23" s="35">
        <v>1166.6400000000001</v>
      </c>
      <c r="J23" s="35">
        <v>1336.68</v>
      </c>
      <c r="K23" s="36">
        <f t="shared" si="1"/>
        <v>102.53999999999996</v>
      </c>
      <c r="L23" s="35">
        <v>1234.1400000000001</v>
      </c>
      <c r="M23" s="35">
        <v>353.67</v>
      </c>
      <c r="N23" s="36">
        <f t="shared" si="24"/>
        <v>8.3900000000000432</v>
      </c>
      <c r="O23" s="35">
        <v>345.28</v>
      </c>
      <c r="P23" s="35">
        <v>372.3</v>
      </c>
      <c r="Q23" s="36">
        <f t="shared" si="25"/>
        <v>36.509999999999991</v>
      </c>
      <c r="R23" s="35">
        <v>335.79</v>
      </c>
      <c r="S23" s="35">
        <v>327.84</v>
      </c>
      <c r="T23" s="36">
        <f t="shared" si="26"/>
        <v>46.19</v>
      </c>
      <c r="U23" s="35">
        <v>281.64999999999998</v>
      </c>
      <c r="V23" s="35">
        <v>130.66999999999999</v>
      </c>
      <c r="W23" s="36">
        <f t="shared" si="27"/>
        <v>-12.350000000000023</v>
      </c>
      <c r="X23" s="35">
        <v>143.02000000000001</v>
      </c>
      <c r="Y23" s="116"/>
      <c r="Z23" s="36"/>
      <c r="AA23" s="116"/>
    </row>
    <row r="24" spans="2:30" s="1" customFormat="1" ht="19.5" customHeight="1" x14ac:dyDescent="0.3">
      <c r="B24" s="157"/>
      <c r="C24" s="9" t="s">
        <v>14</v>
      </c>
      <c r="D24" s="35">
        <f>G24+J24+M24+P24+S24+V24+AD24</f>
        <v>1273.42</v>
      </c>
      <c r="E24" s="29">
        <f t="shared" si="0"/>
        <v>110.55000000000018</v>
      </c>
      <c r="F24" s="23">
        <f>I24+L24+O24+R24+U24+X24</f>
        <v>1162.8699999999999</v>
      </c>
      <c r="G24" s="35">
        <v>480.3</v>
      </c>
      <c r="H24" s="36">
        <f t="shared" si="23"/>
        <v>30.5</v>
      </c>
      <c r="I24" s="35">
        <v>449.8</v>
      </c>
      <c r="J24" s="35">
        <v>447.67</v>
      </c>
      <c r="K24" s="36">
        <f t="shared" si="1"/>
        <v>57.390000000000043</v>
      </c>
      <c r="L24" s="35">
        <v>390.28</v>
      </c>
      <c r="M24" s="35">
        <v>80.03</v>
      </c>
      <c r="N24" s="36">
        <f t="shared" si="24"/>
        <v>13.89</v>
      </c>
      <c r="O24" s="35">
        <v>66.14</v>
      </c>
      <c r="P24" s="35">
        <v>129</v>
      </c>
      <c r="Q24" s="36">
        <f t="shared" si="25"/>
        <v>9.5499999999999972</v>
      </c>
      <c r="R24" s="35">
        <v>119.45</v>
      </c>
      <c r="S24" s="35">
        <v>106.44</v>
      </c>
      <c r="T24" s="36">
        <f t="shared" si="26"/>
        <v>-0.87000000000000455</v>
      </c>
      <c r="U24" s="35">
        <v>107.31</v>
      </c>
      <c r="V24" s="35">
        <v>29.98</v>
      </c>
      <c r="W24" s="36">
        <f t="shared" si="27"/>
        <v>8.9999999999999858E-2</v>
      </c>
      <c r="X24" s="35">
        <v>29.89</v>
      </c>
      <c r="Y24" s="116"/>
      <c r="Z24" s="36"/>
      <c r="AA24" s="116"/>
      <c r="AD24" s="78"/>
    </row>
    <row r="25" spans="2:30" s="1" customFormat="1" ht="19.5" customHeight="1" x14ac:dyDescent="0.3">
      <c r="B25" s="157"/>
      <c r="C25" s="9" t="s">
        <v>15</v>
      </c>
      <c r="D25" s="35">
        <f>G25+J25+M25+P25+S25+V25+Y25</f>
        <v>2053.79</v>
      </c>
      <c r="E25" s="29">
        <f t="shared" si="0"/>
        <v>-55.860000000000127</v>
      </c>
      <c r="F25" s="23">
        <f>I25+L25+O25+R25+U25+X25+AA25</f>
        <v>2109.65</v>
      </c>
      <c r="G25" s="35">
        <v>593.38</v>
      </c>
      <c r="H25" s="36">
        <f t="shared" si="23"/>
        <v>-17.350000000000023</v>
      </c>
      <c r="I25" s="35">
        <v>610.73</v>
      </c>
      <c r="J25" s="35">
        <v>753.43</v>
      </c>
      <c r="K25" s="36">
        <f t="shared" si="1"/>
        <v>-10.550000000000068</v>
      </c>
      <c r="L25" s="35">
        <v>763.98</v>
      </c>
      <c r="M25" s="35">
        <v>248.83</v>
      </c>
      <c r="N25" s="36">
        <f t="shared" si="24"/>
        <v>-19.330000000000013</v>
      </c>
      <c r="O25" s="35">
        <v>268.16000000000003</v>
      </c>
      <c r="P25" s="35">
        <v>206.69</v>
      </c>
      <c r="Q25" s="36">
        <f t="shared" si="25"/>
        <v>-4.5200000000000102</v>
      </c>
      <c r="R25" s="35">
        <v>211.21</v>
      </c>
      <c r="S25" s="35">
        <v>159.19</v>
      </c>
      <c r="T25" s="36">
        <f t="shared" si="26"/>
        <v>5.75</v>
      </c>
      <c r="U25" s="35">
        <v>153.44</v>
      </c>
      <c r="V25" s="35">
        <v>92.27</v>
      </c>
      <c r="W25" s="36">
        <f t="shared" si="27"/>
        <v>-9.86</v>
      </c>
      <c r="X25" s="35">
        <v>102.13</v>
      </c>
      <c r="Y25" s="116"/>
      <c r="Z25" s="36">
        <f>Y25-AA25</f>
        <v>0</v>
      </c>
      <c r="AA25" s="116"/>
    </row>
    <row r="26" spans="2:30" s="137" customFormat="1" ht="19.5" customHeight="1" x14ac:dyDescent="0.3">
      <c r="B26" s="157" t="s">
        <v>23</v>
      </c>
      <c r="C26" s="131" t="s">
        <v>13</v>
      </c>
      <c r="D26" s="132">
        <f>G26+J26+M26+P26+S26+V26+Y26</f>
        <v>3706.9300000000003</v>
      </c>
      <c r="E26" s="133">
        <f t="shared" si="0"/>
        <v>-78.719999999999345</v>
      </c>
      <c r="F26" s="134">
        <f>I26+L26+O26+R26+U26+X26</f>
        <v>3785.6499999999996</v>
      </c>
      <c r="G26" s="132">
        <v>1222.81</v>
      </c>
      <c r="H26" s="135">
        <f t="shared" si="23"/>
        <v>-95.960000000000036</v>
      </c>
      <c r="I26" s="132">
        <v>1318.77</v>
      </c>
      <c r="J26" s="132">
        <v>1299.8800000000001</v>
      </c>
      <c r="K26" s="135">
        <f t="shared" si="1"/>
        <v>-18.449999999999818</v>
      </c>
      <c r="L26" s="132">
        <v>1318.33</v>
      </c>
      <c r="M26" s="132">
        <v>355.07</v>
      </c>
      <c r="N26" s="135">
        <f t="shared" si="24"/>
        <v>-18.610000000000014</v>
      </c>
      <c r="O26" s="132">
        <v>373.68</v>
      </c>
      <c r="P26" s="132">
        <v>362.36</v>
      </c>
      <c r="Q26" s="135">
        <f t="shared" si="25"/>
        <v>-1.2199999999999704</v>
      </c>
      <c r="R26" s="132">
        <v>363.58</v>
      </c>
      <c r="S26" s="132">
        <v>329.14</v>
      </c>
      <c r="T26" s="135">
        <f t="shared" si="26"/>
        <v>42.949999999999989</v>
      </c>
      <c r="U26" s="132">
        <v>286.19</v>
      </c>
      <c r="V26" s="132">
        <v>137.66999999999999</v>
      </c>
      <c r="W26" s="135">
        <f t="shared" si="27"/>
        <v>12.569999999999993</v>
      </c>
      <c r="X26" s="132">
        <v>125.1</v>
      </c>
      <c r="Y26" s="136"/>
      <c r="Z26" s="135"/>
      <c r="AA26" s="136"/>
    </row>
    <row r="27" spans="2:30" s="1" customFormat="1" ht="19.5" customHeight="1" x14ac:dyDescent="0.3">
      <c r="B27" s="157"/>
      <c r="C27" s="9" t="s">
        <v>14</v>
      </c>
      <c r="D27" s="35">
        <f>G27+J27+M27+P27+S27+V27</f>
        <v>1353.13</v>
      </c>
      <c r="E27" s="29">
        <f t="shared" si="0"/>
        <v>46.100000000000136</v>
      </c>
      <c r="F27" s="23">
        <f>I27+L27+O27+R27+U27+X27</f>
        <v>1307.03</v>
      </c>
      <c r="G27" s="35">
        <v>516</v>
      </c>
      <c r="H27" s="36">
        <f t="shared" si="23"/>
        <v>18.939999999999998</v>
      </c>
      <c r="I27" s="35">
        <v>497.06</v>
      </c>
      <c r="J27" s="35">
        <v>473.15</v>
      </c>
      <c r="K27" s="36">
        <f t="shared" si="1"/>
        <v>30.019999999999982</v>
      </c>
      <c r="L27" s="35">
        <v>443.13</v>
      </c>
      <c r="M27" s="35">
        <v>87.06</v>
      </c>
      <c r="N27" s="36">
        <f t="shared" si="24"/>
        <v>8.960000000000008</v>
      </c>
      <c r="O27" s="35">
        <v>78.099999999999994</v>
      </c>
      <c r="P27" s="35">
        <v>138.24</v>
      </c>
      <c r="Q27" s="36">
        <f t="shared" si="25"/>
        <v>0.40000000000000568</v>
      </c>
      <c r="R27" s="35">
        <v>137.84</v>
      </c>
      <c r="S27" s="35">
        <v>102.64</v>
      </c>
      <c r="T27" s="36">
        <f t="shared" si="26"/>
        <v>-13.670000000000002</v>
      </c>
      <c r="U27" s="35">
        <v>116.31</v>
      </c>
      <c r="V27" s="35">
        <v>36.04</v>
      </c>
      <c r="W27" s="36">
        <f t="shared" si="27"/>
        <v>1.4499999999999957</v>
      </c>
      <c r="X27" s="35">
        <v>34.590000000000003</v>
      </c>
      <c r="Y27" s="116"/>
      <c r="Z27" s="36"/>
      <c r="AA27" s="116"/>
    </row>
    <row r="28" spans="2:30" s="1" customFormat="1" ht="19.5" customHeight="1" x14ac:dyDescent="0.3">
      <c r="B28" s="157"/>
      <c r="C28" s="9" t="s">
        <v>15</v>
      </c>
      <c r="D28" s="35">
        <f>G28+J28+M28+P28+S28+V28+Y28</f>
        <v>2084.73</v>
      </c>
      <c r="E28" s="29">
        <f t="shared" si="0"/>
        <v>-154.13000000000011</v>
      </c>
      <c r="F28" s="23">
        <f>I28+L28+O28+R28+U28+X28+AA28</f>
        <v>2238.86</v>
      </c>
      <c r="G28" s="35">
        <v>600.49</v>
      </c>
      <c r="H28" s="36">
        <f t="shared" si="23"/>
        <v>-49.330000000000041</v>
      </c>
      <c r="I28" s="35">
        <v>649.82000000000005</v>
      </c>
      <c r="J28" s="35">
        <v>764.5</v>
      </c>
      <c r="K28" s="36">
        <f t="shared" si="1"/>
        <v>-33.639999999999986</v>
      </c>
      <c r="L28" s="35">
        <v>798.14</v>
      </c>
      <c r="M28" s="35">
        <v>257.70999999999998</v>
      </c>
      <c r="N28" s="36">
        <f t="shared" si="24"/>
        <v>-17.379999999999995</v>
      </c>
      <c r="O28" s="35">
        <v>275.08999999999997</v>
      </c>
      <c r="P28" s="35">
        <v>207.7</v>
      </c>
      <c r="Q28" s="36">
        <f t="shared" si="25"/>
        <v>-40.010000000000019</v>
      </c>
      <c r="R28" s="35">
        <v>247.71</v>
      </c>
      <c r="S28" s="35">
        <v>161.75</v>
      </c>
      <c r="T28" s="36">
        <f t="shared" si="26"/>
        <v>0.93000000000000682</v>
      </c>
      <c r="U28" s="35">
        <v>160.82</v>
      </c>
      <c r="V28" s="35">
        <v>92.58</v>
      </c>
      <c r="W28" s="36">
        <f t="shared" si="27"/>
        <v>-14.700000000000003</v>
      </c>
      <c r="X28" s="35">
        <v>107.28</v>
      </c>
      <c r="Y28" s="116"/>
      <c r="Z28" s="36">
        <f>Y28-AA28</f>
        <v>0</v>
      </c>
      <c r="AA28" s="116"/>
    </row>
    <row r="29" spans="2:30" s="1" customFormat="1" ht="19.5" customHeight="1" x14ac:dyDescent="0.3">
      <c r="B29" s="157" t="s">
        <v>49</v>
      </c>
      <c r="C29" s="9" t="s">
        <v>13</v>
      </c>
      <c r="D29" s="35">
        <f>G29+J29+M29+P29+S29+V29+Y29</f>
        <v>3818.4799999999996</v>
      </c>
      <c r="E29" s="29">
        <f t="shared" si="0"/>
        <v>-116.85000000000036</v>
      </c>
      <c r="F29" s="23">
        <f>I29+L29+O29+R29+U29+X29</f>
        <v>3935.33</v>
      </c>
      <c r="G29" s="35">
        <v>1274.74</v>
      </c>
      <c r="H29" s="36">
        <f t="shared" si="23"/>
        <v>-39.299999999999955</v>
      </c>
      <c r="I29" s="35">
        <v>1314.04</v>
      </c>
      <c r="J29" s="35">
        <v>1315.33</v>
      </c>
      <c r="K29" s="36">
        <f t="shared" si="1"/>
        <v>-37.029999999999973</v>
      </c>
      <c r="L29" s="35">
        <v>1352.36</v>
      </c>
      <c r="M29" s="35">
        <v>368.34</v>
      </c>
      <c r="N29" s="36">
        <f t="shared" si="24"/>
        <v>-24.100000000000023</v>
      </c>
      <c r="O29" s="35">
        <v>392.44</v>
      </c>
      <c r="P29" s="35">
        <v>376.93</v>
      </c>
      <c r="Q29" s="36">
        <f t="shared" si="25"/>
        <v>-15.589999999999975</v>
      </c>
      <c r="R29" s="35">
        <v>392.52</v>
      </c>
      <c r="S29" s="35">
        <v>345.46</v>
      </c>
      <c r="T29" s="36">
        <f t="shared" si="26"/>
        <v>2.6200000000000045</v>
      </c>
      <c r="U29" s="35">
        <v>342.84</v>
      </c>
      <c r="V29" s="35">
        <v>137.68</v>
      </c>
      <c r="W29" s="36">
        <f t="shared" si="27"/>
        <v>-3.4499999999999886</v>
      </c>
      <c r="X29" s="35">
        <v>141.13</v>
      </c>
      <c r="Y29" s="116"/>
      <c r="Z29" s="36"/>
      <c r="AA29" s="116"/>
    </row>
    <row r="30" spans="2:30" s="1" customFormat="1" ht="19.5" customHeight="1" x14ac:dyDescent="0.3">
      <c r="B30" s="157"/>
      <c r="C30" s="9" t="s">
        <v>14</v>
      </c>
      <c r="D30" s="35">
        <f>G30+J30+M30+P30+S30+V30+AD30</f>
        <v>1373.8999999999999</v>
      </c>
      <c r="E30" s="29">
        <f t="shared" si="0"/>
        <v>109.6099999999999</v>
      </c>
      <c r="F30" s="23">
        <f>I30+L30+O30+R30+U30+X30</f>
        <v>1264.29</v>
      </c>
      <c r="G30" s="35">
        <v>511.23</v>
      </c>
      <c r="H30" s="36">
        <f t="shared" si="23"/>
        <v>20.629999999999995</v>
      </c>
      <c r="I30" s="35">
        <v>490.6</v>
      </c>
      <c r="J30" s="35">
        <v>485.06</v>
      </c>
      <c r="K30" s="36">
        <f t="shared" si="1"/>
        <v>56.610000000000014</v>
      </c>
      <c r="L30" s="35">
        <v>428.45</v>
      </c>
      <c r="M30" s="35">
        <v>98</v>
      </c>
      <c r="N30" s="36">
        <f t="shared" si="24"/>
        <v>21.17</v>
      </c>
      <c r="O30" s="35">
        <v>76.83</v>
      </c>
      <c r="P30" s="35">
        <v>142.34</v>
      </c>
      <c r="Q30" s="36">
        <f t="shared" si="25"/>
        <v>13.719999999999999</v>
      </c>
      <c r="R30" s="35">
        <v>128.62</v>
      </c>
      <c r="S30" s="35">
        <v>106.5</v>
      </c>
      <c r="T30" s="36">
        <f t="shared" si="26"/>
        <v>-1.5799999999999983</v>
      </c>
      <c r="U30" s="35">
        <v>108.08</v>
      </c>
      <c r="V30" s="35">
        <v>30.77</v>
      </c>
      <c r="W30" s="36">
        <f t="shared" si="27"/>
        <v>-0.94000000000000128</v>
      </c>
      <c r="X30" s="35">
        <v>31.71</v>
      </c>
      <c r="Y30" s="116"/>
      <c r="Z30" s="36"/>
      <c r="AA30" s="116"/>
    </row>
    <row r="31" spans="2:30" s="1" customFormat="1" ht="19.5" customHeight="1" x14ac:dyDescent="0.3">
      <c r="B31" s="157"/>
      <c r="C31" s="9" t="s">
        <v>15</v>
      </c>
      <c r="D31" s="35">
        <f>G31+J31+M31+P31+S31+V31+Y31</f>
        <v>2177.33</v>
      </c>
      <c r="E31" s="29">
        <f t="shared" si="0"/>
        <v>-247.39000000000033</v>
      </c>
      <c r="F31" s="23">
        <f>I31+L31+O31+R31+U31+X31+AA31</f>
        <v>2424.7200000000003</v>
      </c>
      <c r="G31" s="35">
        <v>631.6</v>
      </c>
      <c r="H31" s="36">
        <f t="shared" si="23"/>
        <v>-82.519999999999982</v>
      </c>
      <c r="I31" s="35">
        <v>714.12</v>
      </c>
      <c r="J31" s="35">
        <v>787.44</v>
      </c>
      <c r="K31" s="36">
        <f t="shared" si="1"/>
        <v>-75.88</v>
      </c>
      <c r="L31" s="35">
        <v>863.32</v>
      </c>
      <c r="M31" s="35">
        <v>267.83</v>
      </c>
      <c r="N31" s="36">
        <f t="shared" si="24"/>
        <v>-49.29000000000002</v>
      </c>
      <c r="O31" s="35">
        <v>317.12</v>
      </c>
      <c r="P31" s="35">
        <v>223.76</v>
      </c>
      <c r="Q31" s="36">
        <f t="shared" si="25"/>
        <v>-19.200000000000017</v>
      </c>
      <c r="R31" s="35">
        <v>242.96</v>
      </c>
      <c r="S31" s="35">
        <v>171.66</v>
      </c>
      <c r="T31" s="36">
        <f t="shared" si="26"/>
        <v>-2.0800000000000125</v>
      </c>
      <c r="U31" s="35">
        <v>173.74</v>
      </c>
      <c r="V31" s="35">
        <v>95.04</v>
      </c>
      <c r="W31" s="36">
        <f t="shared" si="27"/>
        <v>-18.419999999999987</v>
      </c>
      <c r="X31" s="35">
        <v>113.46</v>
      </c>
      <c r="Y31" s="116"/>
      <c r="Z31" s="36">
        <f>Y31-AA31</f>
        <v>0</v>
      </c>
      <c r="AA31" s="116"/>
    </row>
    <row r="32" spans="2:30" s="137" customFormat="1" ht="19.5" customHeight="1" x14ac:dyDescent="0.3">
      <c r="B32" s="157" t="s">
        <v>25</v>
      </c>
      <c r="C32" s="131" t="s">
        <v>13</v>
      </c>
      <c r="D32" s="132">
        <f>G32+J32+M32+P32+S32+V32</f>
        <v>0</v>
      </c>
      <c r="E32" s="133">
        <f t="shared" si="0"/>
        <v>-3650</v>
      </c>
      <c r="F32" s="134">
        <f>I32+L32+O32+R32+U32+X32</f>
        <v>3650</v>
      </c>
      <c r="G32" s="132"/>
      <c r="H32" s="135">
        <f t="shared" si="23"/>
        <v>-1233.68</v>
      </c>
      <c r="I32" s="132">
        <v>1233.68</v>
      </c>
      <c r="J32" s="132"/>
      <c r="K32" s="135">
        <f t="shared" si="1"/>
        <v>-1252.06</v>
      </c>
      <c r="L32" s="132">
        <v>1252.06</v>
      </c>
      <c r="M32" s="132"/>
      <c r="N32" s="135">
        <f t="shared" si="24"/>
        <v>-356.86</v>
      </c>
      <c r="O32" s="132">
        <v>356.86</v>
      </c>
      <c r="P32" s="132"/>
      <c r="Q32" s="135">
        <f t="shared" si="25"/>
        <v>-363.73</v>
      </c>
      <c r="R32" s="132">
        <v>363.73</v>
      </c>
      <c r="S32" s="132"/>
      <c r="T32" s="135">
        <f t="shared" si="26"/>
        <v>-312.36</v>
      </c>
      <c r="U32" s="132">
        <v>312.36</v>
      </c>
      <c r="V32" s="132"/>
      <c r="W32" s="135">
        <f t="shared" si="27"/>
        <v>-131.31</v>
      </c>
      <c r="X32" s="132">
        <v>131.31</v>
      </c>
      <c r="Y32" s="136"/>
      <c r="Z32" s="135"/>
      <c r="AA32" s="136"/>
    </row>
    <row r="33" spans="2:30" s="1" customFormat="1" ht="19.5" customHeight="1" x14ac:dyDescent="0.3">
      <c r="B33" s="157"/>
      <c r="C33" s="9" t="s">
        <v>14</v>
      </c>
      <c r="D33" s="35">
        <f>G33+J33+M33+P33+S33+V33+AD33</f>
        <v>0</v>
      </c>
      <c r="E33" s="29">
        <f t="shared" si="0"/>
        <v>-1224.18</v>
      </c>
      <c r="F33" s="23">
        <f>I33+L33+O33+R33+U33+X33</f>
        <v>1224.18</v>
      </c>
      <c r="G33" s="35"/>
      <c r="H33" s="36">
        <f t="shared" si="23"/>
        <v>-474.33</v>
      </c>
      <c r="I33" s="35">
        <v>474.33</v>
      </c>
      <c r="J33" s="35"/>
      <c r="K33" s="36">
        <f t="shared" si="1"/>
        <v>-411.74</v>
      </c>
      <c r="L33" s="35">
        <v>411.74</v>
      </c>
      <c r="M33" s="35"/>
      <c r="N33" s="36">
        <f t="shared" si="24"/>
        <v>-69.48</v>
      </c>
      <c r="O33" s="35">
        <v>69.48</v>
      </c>
      <c r="P33" s="35"/>
      <c r="Q33" s="36">
        <f t="shared" si="25"/>
        <v>-127.39</v>
      </c>
      <c r="R33" s="35">
        <v>127.39</v>
      </c>
      <c r="S33" s="35"/>
      <c r="T33" s="36">
        <f t="shared" si="26"/>
        <v>-108.54</v>
      </c>
      <c r="U33" s="35">
        <v>108.54</v>
      </c>
      <c r="V33" s="35"/>
      <c r="W33" s="36">
        <f t="shared" si="27"/>
        <v>-32.700000000000003</v>
      </c>
      <c r="X33" s="35">
        <v>32.700000000000003</v>
      </c>
      <c r="Y33" s="116"/>
      <c r="Z33" s="36"/>
      <c r="AA33" s="116"/>
      <c r="AB33" s="95"/>
    </row>
    <row r="34" spans="2:30" s="1" customFormat="1" ht="19.5" customHeight="1" x14ac:dyDescent="0.3">
      <c r="B34" s="157"/>
      <c r="C34" s="9" t="s">
        <v>15</v>
      </c>
      <c r="D34" s="35">
        <f>G34+J34+M34+P34+S34+V34+Y34</f>
        <v>0</v>
      </c>
      <c r="E34" s="29">
        <f t="shared" si="0"/>
        <v>-2268.9200000000005</v>
      </c>
      <c r="F34" s="23">
        <f>I34+L34+O34+R34+U34+X34+AA34</f>
        <v>2268.9200000000005</v>
      </c>
      <c r="G34" s="35"/>
      <c r="H34" s="36">
        <f t="shared" si="23"/>
        <v>-661.08</v>
      </c>
      <c r="I34" s="35">
        <v>661.08</v>
      </c>
      <c r="J34" s="35"/>
      <c r="K34" s="36">
        <f t="shared" si="1"/>
        <v>-799.61</v>
      </c>
      <c r="L34" s="35">
        <v>799.61</v>
      </c>
      <c r="M34" s="35"/>
      <c r="N34" s="36">
        <f t="shared" si="24"/>
        <v>-294.97000000000003</v>
      </c>
      <c r="O34" s="35">
        <v>294.97000000000003</v>
      </c>
      <c r="P34" s="35"/>
      <c r="Q34" s="36">
        <f t="shared" si="25"/>
        <v>-232.67</v>
      </c>
      <c r="R34" s="35">
        <v>232.67</v>
      </c>
      <c r="S34" s="35"/>
      <c r="T34" s="36">
        <f t="shared" si="26"/>
        <v>-169.79</v>
      </c>
      <c r="U34" s="35">
        <v>169.79</v>
      </c>
      <c r="V34" s="35"/>
      <c r="W34" s="36">
        <f t="shared" si="27"/>
        <v>-110.8</v>
      </c>
      <c r="X34" s="35">
        <v>110.8</v>
      </c>
      <c r="Y34" s="116"/>
      <c r="Z34" s="36">
        <f>Y34-AA34</f>
        <v>0</v>
      </c>
      <c r="AA34" s="116"/>
    </row>
    <row r="35" spans="2:30" s="1" customFormat="1" ht="19.5" customHeight="1" x14ac:dyDescent="0.3">
      <c r="B35" s="157" t="s">
        <v>26</v>
      </c>
      <c r="C35" s="9" t="s">
        <v>13</v>
      </c>
      <c r="D35" s="35">
        <f>G35+J35+M35+P35+S35+V35</f>
        <v>0</v>
      </c>
      <c r="E35" s="29">
        <f t="shared" si="0"/>
        <v>-3728.8</v>
      </c>
      <c r="F35" s="23">
        <f>I35+L35+O35+R35+U35+X35</f>
        <v>3728.8</v>
      </c>
      <c r="G35" s="35"/>
      <c r="H35" s="36">
        <f t="shared" si="23"/>
        <v>-1242.43</v>
      </c>
      <c r="I35" s="35">
        <v>1242.43</v>
      </c>
      <c r="J35" s="35"/>
      <c r="K35" s="36">
        <f t="shared" si="1"/>
        <v>-1309.3</v>
      </c>
      <c r="L35" s="35">
        <v>1309.3</v>
      </c>
      <c r="M35" s="35"/>
      <c r="N35" s="36">
        <f t="shared" si="24"/>
        <v>-359.48</v>
      </c>
      <c r="O35" s="35">
        <v>359.48</v>
      </c>
      <c r="P35" s="35"/>
      <c r="Q35" s="36">
        <f t="shared" si="25"/>
        <v>-368.94</v>
      </c>
      <c r="R35" s="35">
        <v>368.94</v>
      </c>
      <c r="S35" s="35"/>
      <c r="T35" s="36">
        <f t="shared" si="26"/>
        <v>-315.8</v>
      </c>
      <c r="U35" s="35">
        <v>315.8</v>
      </c>
      <c r="V35" s="35"/>
      <c r="W35" s="36">
        <f t="shared" si="27"/>
        <v>-132.85</v>
      </c>
      <c r="X35" s="35">
        <v>132.85</v>
      </c>
      <c r="Y35" s="116"/>
      <c r="Z35" s="36"/>
      <c r="AA35" s="116"/>
    </row>
    <row r="36" spans="2:30" s="1" customFormat="1" ht="19.5" customHeight="1" x14ac:dyDescent="0.3">
      <c r="B36" s="157"/>
      <c r="C36" s="9" t="s">
        <v>14</v>
      </c>
      <c r="D36" s="35">
        <f>G36+J36+M36+P36+S36+V36+AD36</f>
        <v>0</v>
      </c>
      <c r="E36" s="29">
        <f t="shared" si="0"/>
        <v>-1390.33</v>
      </c>
      <c r="F36" s="23">
        <f>I36+L36+O36+R36+U36+X36</f>
        <v>1390.33</v>
      </c>
      <c r="G36" s="35"/>
      <c r="H36" s="36">
        <f t="shared" si="23"/>
        <v>-525.63</v>
      </c>
      <c r="I36" s="35">
        <v>525.63</v>
      </c>
      <c r="J36" s="35"/>
      <c r="K36" s="36">
        <f t="shared" si="1"/>
        <v>-479.99</v>
      </c>
      <c r="L36" s="35">
        <v>479.99</v>
      </c>
      <c r="M36" s="35"/>
      <c r="N36" s="36">
        <f t="shared" si="24"/>
        <v>-79.55</v>
      </c>
      <c r="O36" s="35">
        <v>79.55</v>
      </c>
      <c r="P36" s="35"/>
      <c r="Q36" s="36">
        <f t="shared" si="25"/>
        <v>-145.37</v>
      </c>
      <c r="R36" s="35">
        <v>145.37</v>
      </c>
      <c r="S36" s="35"/>
      <c r="T36" s="36">
        <f t="shared" si="26"/>
        <v>-118.29</v>
      </c>
      <c r="U36" s="35">
        <v>118.29</v>
      </c>
      <c r="V36" s="35"/>
      <c r="W36" s="36">
        <f t="shared" si="27"/>
        <v>-41.5</v>
      </c>
      <c r="X36" s="35">
        <v>41.5</v>
      </c>
      <c r="Y36" s="116"/>
      <c r="Z36" s="36"/>
      <c r="AA36" s="116"/>
      <c r="AC36" s="65"/>
    </row>
    <row r="37" spans="2:30" s="1" customFormat="1" ht="19.5" customHeight="1" x14ac:dyDescent="0.3">
      <c r="B37" s="157"/>
      <c r="C37" s="9" t="s">
        <v>15</v>
      </c>
      <c r="D37" s="35">
        <f>G37+J37+M37+P37+S37+V37+Y37</f>
        <v>0</v>
      </c>
      <c r="E37" s="29">
        <f t="shared" si="0"/>
        <v>-2268.61</v>
      </c>
      <c r="F37" s="23">
        <f>I37+L37+O37+R37+U37+X37+AA37</f>
        <v>2268.61</v>
      </c>
      <c r="G37" s="35"/>
      <c r="H37" s="36">
        <f t="shared" si="23"/>
        <v>-653.48</v>
      </c>
      <c r="I37" s="35">
        <v>653.48</v>
      </c>
      <c r="J37" s="35"/>
      <c r="K37" s="36">
        <f t="shared" si="1"/>
        <v>-808</v>
      </c>
      <c r="L37" s="35">
        <v>808</v>
      </c>
      <c r="M37" s="35"/>
      <c r="N37" s="36">
        <f t="shared" si="24"/>
        <v>-301.74</v>
      </c>
      <c r="O37" s="35">
        <v>301.74</v>
      </c>
      <c r="P37" s="35"/>
      <c r="Q37" s="36">
        <f t="shared" si="25"/>
        <v>-218.72</v>
      </c>
      <c r="R37" s="35">
        <v>218.72</v>
      </c>
      <c r="S37" s="35"/>
      <c r="T37" s="36">
        <f t="shared" si="26"/>
        <v>-172.33</v>
      </c>
      <c r="U37" s="35">
        <v>172.33</v>
      </c>
      <c r="V37" s="35"/>
      <c r="W37" s="36">
        <f t="shared" si="27"/>
        <v>-114.34</v>
      </c>
      <c r="X37" s="35">
        <v>114.34</v>
      </c>
      <c r="Y37" s="116"/>
      <c r="Z37" s="36">
        <f>Y37-AA37</f>
        <v>0</v>
      </c>
      <c r="AA37" s="116"/>
    </row>
    <row r="38" spans="2:30" s="1" customFormat="1" ht="19.5" customHeight="1" x14ac:dyDescent="0.3">
      <c r="B38" s="157" t="s">
        <v>27</v>
      </c>
      <c r="C38" s="9" t="s">
        <v>13</v>
      </c>
      <c r="D38" s="35">
        <f>G38+J38+M38+P38+S38+V38</f>
        <v>0</v>
      </c>
      <c r="E38" s="29">
        <f t="shared" si="0"/>
        <v>-3607.2500000000005</v>
      </c>
      <c r="F38" s="23">
        <f>I38+L38+O38+R38+U38+X38</f>
        <v>3607.2500000000005</v>
      </c>
      <c r="G38" s="35"/>
      <c r="H38" s="36">
        <f t="shared" si="23"/>
        <v>-1206.8900000000001</v>
      </c>
      <c r="I38" s="35">
        <v>1206.8900000000001</v>
      </c>
      <c r="J38" s="35"/>
      <c r="K38" s="36">
        <f t="shared" si="1"/>
        <v>-1252.28</v>
      </c>
      <c r="L38" s="35">
        <v>1252.28</v>
      </c>
      <c r="M38" s="35"/>
      <c r="N38" s="36">
        <f t="shared" si="24"/>
        <v>-344.4</v>
      </c>
      <c r="O38" s="35">
        <v>344.4</v>
      </c>
      <c r="P38" s="35"/>
      <c r="Q38" s="36">
        <f t="shared" si="25"/>
        <v>-360.27</v>
      </c>
      <c r="R38" s="35">
        <v>360.27</v>
      </c>
      <c r="S38" s="35"/>
      <c r="T38" s="36">
        <f t="shared" si="26"/>
        <v>-315.63</v>
      </c>
      <c r="U38" s="35">
        <v>315.63</v>
      </c>
      <c r="V38" s="35"/>
      <c r="W38" s="36">
        <f t="shared" si="27"/>
        <v>-127.78</v>
      </c>
      <c r="X38" s="35">
        <v>127.78</v>
      </c>
      <c r="Y38" s="116"/>
      <c r="Z38" s="36"/>
      <c r="AA38" s="116"/>
    </row>
    <row r="39" spans="2:30" s="1" customFormat="1" ht="19.5" customHeight="1" x14ac:dyDescent="0.3">
      <c r="B39" s="157"/>
      <c r="C39" s="9" t="s">
        <v>14</v>
      </c>
      <c r="D39" s="35">
        <f>G39+J39+M39+P39+S39+V39</f>
        <v>0</v>
      </c>
      <c r="E39" s="29">
        <f t="shared" si="0"/>
        <v>-1232.4099999999999</v>
      </c>
      <c r="F39" s="23">
        <f>I39+L39+O39+R39+U39+X39</f>
        <v>1232.4099999999999</v>
      </c>
      <c r="G39" s="35"/>
      <c r="H39" s="36">
        <f t="shared" si="23"/>
        <v>-472.27</v>
      </c>
      <c r="I39" s="35">
        <v>472.27</v>
      </c>
      <c r="J39" s="35"/>
      <c r="K39" s="36">
        <f t="shared" si="1"/>
        <v>-424.97</v>
      </c>
      <c r="L39" s="35">
        <v>424.97</v>
      </c>
      <c r="M39" s="35"/>
      <c r="N39" s="36">
        <f t="shared" si="24"/>
        <v>-70.59</v>
      </c>
      <c r="O39" s="35">
        <v>70.59</v>
      </c>
      <c r="P39" s="35"/>
      <c r="Q39" s="36">
        <f t="shared" si="25"/>
        <v>-126.94</v>
      </c>
      <c r="R39" s="35">
        <v>126.94</v>
      </c>
      <c r="S39" s="35"/>
      <c r="T39" s="36">
        <f t="shared" si="26"/>
        <v>-106.58</v>
      </c>
      <c r="U39" s="35">
        <v>106.58</v>
      </c>
      <c r="V39" s="35"/>
      <c r="W39" s="36">
        <f t="shared" si="27"/>
        <v>-31.06</v>
      </c>
      <c r="X39" s="35">
        <v>31.06</v>
      </c>
      <c r="Y39" s="116"/>
      <c r="Z39" s="36"/>
      <c r="AA39" s="116"/>
      <c r="AC39" s="65"/>
      <c r="AD39" s="76"/>
    </row>
    <row r="40" spans="2:30" s="1" customFormat="1" ht="19.5" customHeight="1" x14ac:dyDescent="0.3">
      <c r="B40" s="157"/>
      <c r="C40" s="9" t="s">
        <v>15</v>
      </c>
      <c r="D40" s="35">
        <f>G40+J40+M40+P40+S40+V40+Y40</f>
        <v>0</v>
      </c>
      <c r="E40" s="29">
        <f t="shared" si="0"/>
        <v>-2131.2399999999998</v>
      </c>
      <c r="F40" s="23">
        <f>I40+L40+O40+R40+U40+X40+AA40</f>
        <v>2131.2399999999998</v>
      </c>
      <c r="G40" s="35"/>
      <c r="H40" s="36">
        <f t="shared" si="23"/>
        <v>-603.26</v>
      </c>
      <c r="I40" s="35">
        <v>603.26</v>
      </c>
      <c r="J40" s="35"/>
      <c r="K40" s="36">
        <f t="shared" si="1"/>
        <v>-763.46</v>
      </c>
      <c r="L40" s="35">
        <v>763.46</v>
      </c>
      <c r="M40" s="35"/>
      <c r="N40" s="36">
        <f t="shared" si="24"/>
        <v>-273.12</v>
      </c>
      <c r="O40" s="35">
        <v>273.12</v>
      </c>
      <c r="P40" s="35"/>
      <c r="Q40" s="36">
        <f t="shared" si="25"/>
        <v>-216.85</v>
      </c>
      <c r="R40" s="35">
        <v>216.85</v>
      </c>
      <c r="S40" s="35"/>
      <c r="T40" s="36">
        <f t="shared" si="26"/>
        <v>-165.08</v>
      </c>
      <c r="U40" s="35">
        <v>165.08</v>
      </c>
      <c r="V40" s="35"/>
      <c r="W40" s="36">
        <f t="shared" si="27"/>
        <v>-109.47</v>
      </c>
      <c r="X40" s="35">
        <v>109.47</v>
      </c>
      <c r="Y40" s="116"/>
      <c r="Z40" s="36">
        <f>Y40-AA40</f>
        <v>0</v>
      </c>
      <c r="AA40" s="116"/>
    </row>
    <row r="41" spans="2:30" s="1" customFormat="1" ht="19.5" customHeight="1" x14ac:dyDescent="0.3">
      <c r="B41" s="157" t="s">
        <v>28</v>
      </c>
      <c r="C41" s="9" t="s">
        <v>13</v>
      </c>
      <c r="D41" s="81">
        <f>G41+J41+M41+P41+S41+V41</f>
        <v>0</v>
      </c>
      <c r="E41" s="80">
        <f t="shared" si="0"/>
        <v>-4012.26</v>
      </c>
      <c r="F41" s="82">
        <f>I41+L41+O41+R41+U41+X41</f>
        <v>4012.26</v>
      </c>
      <c r="G41" s="81"/>
      <c r="H41" s="80">
        <f t="shared" si="23"/>
        <v>-1335.91</v>
      </c>
      <c r="I41" s="81">
        <v>1335.91</v>
      </c>
      <c r="J41" s="81"/>
      <c r="K41" s="80">
        <f t="shared" si="1"/>
        <v>-1384.35</v>
      </c>
      <c r="L41" s="81">
        <v>1384.35</v>
      </c>
      <c r="M41" s="81"/>
      <c r="N41" s="80">
        <f t="shared" si="24"/>
        <v>-403.83</v>
      </c>
      <c r="O41" s="81">
        <v>403.83</v>
      </c>
      <c r="P41" s="81"/>
      <c r="Q41" s="80">
        <f t="shared" si="25"/>
        <v>-392.97</v>
      </c>
      <c r="R41" s="81">
        <v>392.97</v>
      </c>
      <c r="S41" s="81"/>
      <c r="T41" s="80">
        <f t="shared" si="26"/>
        <v>-349.53</v>
      </c>
      <c r="U41" s="81">
        <v>349.53</v>
      </c>
      <c r="V41" s="81"/>
      <c r="W41" s="80">
        <f t="shared" si="27"/>
        <v>-145.66999999999999</v>
      </c>
      <c r="X41" s="81">
        <v>145.66999999999999</v>
      </c>
      <c r="Y41" s="81"/>
      <c r="Z41" s="80"/>
      <c r="AA41" s="81"/>
      <c r="AB41" s="92"/>
    </row>
    <row r="42" spans="2:30" s="1" customFormat="1" ht="19.5" customHeight="1" x14ac:dyDescent="0.3">
      <c r="B42" s="157"/>
      <c r="C42" s="9" t="s">
        <v>14</v>
      </c>
      <c r="D42" s="81">
        <f>G42+J42+M42+P42+S42+V42+AD42+AE42</f>
        <v>0</v>
      </c>
      <c r="E42" s="80">
        <f t="shared" si="0"/>
        <v>-1181.1100000000001</v>
      </c>
      <c r="F42" s="82">
        <f>I42+L42+O42+R42+U42+X42</f>
        <v>1181.1100000000001</v>
      </c>
      <c r="G42" s="79"/>
      <c r="H42" s="80">
        <f t="shared" si="23"/>
        <v>-449.83</v>
      </c>
      <c r="I42" s="79">
        <v>449.83</v>
      </c>
      <c r="J42" s="79"/>
      <c r="K42" s="80">
        <f t="shared" si="1"/>
        <v>-403.88</v>
      </c>
      <c r="L42" s="79">
        <v>403.88</v>
      </c>
      <c r="M42" s="79"/>
      <c r="N42" s="80">
        <f t="shared" si="24"/>
        <v>-68.430000000000007</v>
      </c>
      <c r="O42" s="79">
        <v>68.430000000000007</v>
      </c>
      <c r="P42" s="79"/>
      <c r="Q42" s="80">
        <f t="shared" si="25"/>
        <v>-123.87</v>
      </c>
      <c r="R42" s="79">
        <v>123.87</v>
      </c>
      <c r="S42" s="79"/>
      <c r="T42" s="80">
        <f t="shared" si="26"/>
        <v>-103.06</v>
      </c>
      <c r="U42" s="79">
        <v>103.06</v>
      </c>
      <c r="V42" s="79"/>
      <c r="W42" s="80">
        <f t="shared" si="27"/>
        <v>-32.04</v>
      </c>
      <c r="X42" s="79">
        <v>32.04</v>
      </c>
      <c r="Y42" s="81"/>
      <c r="Z42" s="80"/>
      <c r="AA42" s="81"/>
      <c r="AB42" s="92"/>
      <c r="AD42" s="66"/>
    </row>
    <row r="43" spans="2:30" s="1" customFormat="1" ht="19.5" customHeight="1" x14ac:dyDescent="0.3">
      <c r="B43" s="157"/>
      <c r="C43" s="9" t="s">
        <v>15</v>
      </c>
      <c r="D43" s="81">
        <f>G43+J43+M43+P43+S43+V43+Y43</f>
        <v>0</v>
      </c>
      <c r="E43" s="80">
        <f t="shared" si="0"/>
        <v>-2321.19</v>
      </c>
      <c r="F43" s="82">
        <f>I43+L43+O43+R43+U43+X43+AA43</f>
        <v>2321.19</v>
      </c>
      <c r="G43" s="81"/>
      <c r="H43" s="80">
        <f t="shared" si="23"/>
        <v>-669.36</v>
      </c>
      <c r="I43" s="81">
        <v>669.36</v>
      </c>
      <c r="J43" s="81"/>
      <c r="K43" s="80">
        <f t="shared" si="1"/>
        <v>-831.21</v>
      </c>
      <c r="L43" s="81">
        <v>831.21</v>
      </c>
      <c r="M43" s="81"/>
      <c r="N43" s="80">
        <f t="shared" si="24"/>
        <v>-306.98</v>
      </c>
      <c r="O43" s="81">
        <v>306.98</v>
      </c>
      <c r="P43" s="81"/>
      <c r="Q43" s="80">
        <f t="shared" si="25"/>
        <v>-225.47</v>
      </c>
      <c r="R43" s="81">
        <v>225.47</v>
      </c>
      <c r="S43" s="81"/>
      <c r="T43" s="80">
        <f t="shared" si="26"/>
        <v>-181.51</v>
      </c>
      <c r="U43" s="81">
        <v>181.51</v>
      </c>
      <c r="V43" s="81"/>
      <c r="W43" s="80">
        <f t="shared" si="27"/>
        <v>-106.66</v>
      </c>
      <c r="X43" s="81">
        <v>106.66</v>
      </c>
      <c r="Y43" s="81"/>
      <c r="Z43" s="80">
        <f>Y43-AA43</f>
        <v>0</v>
      </c>
      <c r="AA43" s="81"/>
      <c r="AB43" s="92"/>
    </row>
    <row r="44" spans="2:30" s="1" customFormat="1" ht="19.5" customHeight="1" x14ac:dyDescent="0.3">
      <c r="B44" s="157" t="s">
        <v>29</v>
      </c>
      <c r="C44" s="9" t="s">
        <v>13</v>
      </c>
      <c r="D44" s="81">
        <f>G44+J44+M44+P44+S44+V44</f>
        <v>0</v>
      </c>
      <c r="E44" s="80">
        <f t="shared" si="0"/>
        <v>-3881.1199999999994</v>
      </c>
      <c r="F44" s="82">
        <f>I44+L44+O44+R44+U44+X44</f>
        <v>3881.1199999999994</v>
      </c>
      <c r="G44" s="81"/>
      <c r="H44" s="80">
        <f t="shared" si="23"/>
        <v>-1256.6300000000001</v>
      </c>
      <c r="I44" s="81">
        <v>1256.6300000000001</v>
      </c>
      <c r="J44" s="81"/>
      <c r="K44" s="80">
        <f t="shared" si="1"/>
        <v>-1331.86</v>
      </c>
      <c r="L44" s="81">
        <v>1331.86</v>
      </c>
      <c r="M44" s="81"/>
      <c r="N44" s="80">
        <f t="shared" si="24"/>
        <v>-416.62</v>
      </c>
      <c r="O44" s="81">
        <v>416.62</v>
      </c>
      <c r="P44" s="81"/>
      <c r="Q44" s="80">
        <f t="shared" si="25"/>
        <v>-389.49</v>
      </c>
      <c r="R44" s="81">
        <v>389.49</v>
      </c>
      <c r="S44" s="81"/>
      <c r="T44" s="80">
        <f t="shared" si="26"/>
        <v>-346.95</v>
      </c>
      <c r="U44" s="81">
        <v>346.95</v>
      </c>
      <c r="V44" s="81"/>
      <c r="W44" s="80">
        <f t="shared" si="27"/>
        <v>-139.57</v>
      </c>
      <c r="X44" s="81">
        <v>139.57</v>
      </c>
      <c r="Y44" s="81"/>
      <c r="Z44" s="80"/>
      <c r="AA44" s="81"/>
      <c r="AB44" s="92"/>
    </row>
    <row r="45" spans="2:30" s="1" customFormat="1" ht="19.5" customHeight="1" x14ac:dyDescent="0.3">
      <c r="B45" s="157"/>
      <c r="C45" s="9" t="s">
        <v>14</v>
      </c>
      <c r="D45" s="81">
        <f>G45+J45+M45+P45+S45+V45+AD45+AE45</f>
        <v>0</v>
      </c>
      <c r="E45" s="80">
        <f t="shared" si="0"/>
        <v>-1341.36</v>
      </c>
      <c r="F45" s="82">
        <f>I45+L45+O45+R45+U45+X45</f>
        <v>1341.36</v>
      </c>
      <c r="G45" s="81"/>
      <c r="H45" s="80">
        <f t="shared" si="23"/>
        <v>-505.64</v>
      </c>
      <c r="I45" s="81">
        <v>505.64</v>
      </c>
      <c r="J45" s="81"/>
      <c r="K45" s="80">
        <f t="shared" si="1"/>
        <v>-472.35</v>
      </c>
      <c r="L45" s="81">
        <v>472.35</v>
      </c>
      <c r="M45" s="81"/>
      <c r="N45" s="80">
        <f t="shared" si="24"/>
        <v>-81.319999999999993</v>
      </c>
      <c r="O45" s="81">
        <v>81.319999999999993</v>
      </c>
      <c r="P45" s="81"/>
      <c r="Q45" s="80">
        <f t="shared" si="25"/>
        <v>-135.56</v>
      </c>
      <c r="R45" s="81">
        <v>135.56</v>
      </c>
      <c r="S45" s="81"/>
      <c r="T45" s="80">
        <f t="shared" si="26"/>
        <v>-109.72</v>
      </c>
      <c r="U45" s="81">
        <v>109.72</v>
      </c>
      <c r="V45" s="81"/>
      <c r="W45" s="80">
        <f t="shared" si="27"/>
        <v>-36.770000000000003</v>
      </c>
      <c r="X45" s="81">
        <v>36.770000000000003</v>
      </c>
      <c r="Y45" s="81"/>
      <c r="Z45" s="80"/>
      <c r="AA45" s="81"/>
      <c r="AB45" s="92"/>
      <c r="AD45" s="66"/>
    </row>
    <row r="46" spans="2:30" s="1" customFormat="1" ht="19.5" customHeight="1" thickBot="1" x14ac:dyDescent="0.35">
      <c r="B46" s="158"/>
      <c r="C46" s="72" t="s">
        <v>15</v>
      </c>
      <c r="D46" s="97">
        <f>G46+J46+M46+P46+S46+V46+Y46</f>
        <v>0</v>
      </c>
      <c r="E46" s="98">
        <f t="shared" si="0"/>
        <v>-2071.7699999999995</v>
      </c>
      <c r="F46" s="99">
        <f>I46+L46+O46+R46+U46+X46+AA46</f>
        <v>2071.7699999999995</v>
      </c>
      <c r="G46" s="97"/>
      <c r="H46" s="98">
        <f t="shared" si="23"/>
        <v>-587.04</v>
      </c>
      <c r="I46" s="97">
        <v>587.04</v>
      </c>
      <c r="J46" s="97"/>
      <c r="K46" s="98">
        <f t="shared" si="1"/>
        <v>-753.75</v>
      </c>
      <c r="L46" s="97">
        <v>753.75</v>
      </c>
      <c r="M46" s="97"/>
      <c r="N46" s="98">
        <f t="shared" si="24"/>
        <v>-259.95999999999998</v>
      </c>
      <c r="O46" s="97">
        <v>259.95999999999998</v>
      </c>
      <c r="P46" s="97"/>
      <c r="Q46" s="98">
        <f t="shared" si="25"/>
        <v>-212.39</v>
      </c>
      <c r="R46" s="97">
        <v>212.39</v>
      </c>
      <c r="S46" s="97"/>
      <c r="T46" s="98">
        <f t="shared" si="26"/>
        <v>-165.14</v>
      </c>
      <c r="U46" s="97">
        <v>165.14</v>
      </c>
      <c r="V46" s="97"/>
      <c r="W46" s="98">
        <f t="shared" si="27"/>
        <v>-93.49</v>
      </c>
      <c r="X46" s="97">
        <v>93.49</v>
      </c>
      <c r="Y46" s="97"/>
      <c r="Z46" s="98">
        <f>Y46-AA46</f>
        <v>0</v>
      </c>
      <c r="AA46" s="97"/>
      <c r="AB46" s="92"/>
    </row>
    <row r="47" spans="2:30" s="1" customFormat="1" ht="21.75" customHeight="1" x14ac:dyDescent="0.3">
      <c r="B47" s="7"/>
      <c r="C47" s="8"/>
      <c r="D47" s="21"/>
      <c r="E47" s="30"/>
      <c r="F47" s="21"/>
      <c r="G47" s="21"/>
      <c r="H47" s="30"/>
      <c r="I47" s="21"/>
      <c r="J47" s="21"/>
      <c r="K47" s="30"/>
      <c r="L47" s="21"/>
      <c r="M47" s="21"/>
      <c r="N47" s="30"/>
      <c r="O47" s="21"/>
      <c r="P47" s="21"/>
      <c r="Q47" s="30"/>
      <c r="R47" s="21"/>
      <c r="S47" s="21"/>
      <c r="T47" s="30"/>
      <c r="U47" s="21"/>
      <c r="V47" s="21"/>
      <c r="W47" s="30"/>
      <c r="X47" s="21"/>
      <c r="Y47" s="21"/>
      <c r="Z47" s="30"/>
      <c r="AA47" s="21"/>
    </row>
    <row r="48" spans="2:30" x14ac:dyDescent="0.3">
      <c r="D48" s="22"/>
      <c r="F48" s="22"/>
      <c r="G48" s="22"/>
      <c r="I48" s="22"/>
      <c r="J48" s="22"/>
      <c r="L48" s="22"/>
      <c r="M48" s="22"/>
      <c r="O48" s="22"/>
      <c r="P48" s="22"/>
      <c r="R48" s="22"/>
      <c r="S48" s="22"/>
      <c r="U48" s="22"/>
      <c r="V48" s="22"/>
      <c r="W48" s="28" t="s">
        <v>47</v>
      </c>
      <c r="X48" s="22"/>
      <c r="Y48" s="22"/>
      <c r="AA48" s="22"/>
    </row>
    <row r="49" spans="5:27" x14ac:dyDescent="0.3">
      <c r="E49" s="2"/>
      <c r="F49" s="22"/>
      <c r="G49" s="22"/>
      <c r="I49" s="22"/>
      <c r="J49" s="22"/>
      <c r="L49" s="22"/>
      <c r="M49" s="22"/>
      <c r="O49" s="22"/>
      <c r="P49" s="22"/>
      <c r="R49" s="22"/>
      <c r="S49" s="22"/>
      <c r="U49" s="22"/>
      <c r="V49" s="22"/>
      <c r="X49" s="22"/>
      <c r="Y49" s="22"/>
      <c r="AA49" s="22"/>
    </row>
    <row r="50" spans="5:27" x14ac:dyDescent="0.3">
      <c r="F50" s="22"/>
      <c r="G50" s="22"/>
      <c r="J50" s="22"/>
      <c r="L50" s="22"/>
      <c r="M50" s="22"/>
      <c r="O50" s="22"/>
      <c r="P50" s="22"/>
      <c r="R50" s="22"/>
      <c r="S50" s="22"/>
      <c r="U50" s="22"/>
      <c r="V50" s="22"/>
      <c r="X50" s="22"/>
      <c r="Y50" s="22"/>
      <c r="AA50" s="22"/>
    </row>
    <row r="51" spans="5:27" x14ac:dyDescent="0.3">
      <c r="F51" s="22"/>
      <c r="G51" s="22"/>
      <c r="J51" s="22"/>
      <c r="L51" s="22"/>
      <c r="M51" s="22"/>
      <c r="O51" s="22"/>
      <c r="P51" s="22"/>
      <c r="R51" s="22"/>
      <c r="S51" s="22"/>
      <c r="U51" s="22"/>
      <c r="V51" s="22"/>
      <c r="X51" s="22"/>
      <c r="Y51" s="22"/>
      <c r="AA51" s="22"/>
    </row>
    <row r="52" spans="5:27" x14ac:dyDescent="0.3">
      <c r="F52" s="22"/>
      <c r="G52" s="22"/>
      <c r="J52" s="22"/>
      <c r="L52" s="22"/>
      <c r="M52" s="22"/>
      <c r="O52" s="22"/>
      <c r="P52" s="22"/>
      <c r="R52" s="22"/>
      <c r="S52" s="22"/>
      <c r="U52" s="22"/>
      <c r="V52" s="22"/>
      <c r="X52" s="22"/>
      <c r="Y52" s="22"/>
      <c r="AA52" s="22"/>
    </row>
    <row r="53" spans="5:27" x14ac:dyDescent="0.3">
      <c r="F53" s="22"/>
      <c r="J53" s="22"/>
      <c r="M53" s="22"/>
      <c r="O53" s="22"/>
      <c r="P53" s="22"/>
      <c r="R53" s="22"/>
      <c r="S53" s="22"/>
      <c r="U53" s="22"/>
      <c r="V53" s="22"/>
      <c r="X53" s="22"/>
      <c r="Y53" s="22"/>
      <c r="AA53" s="22"/>
    </row>
    <row r="54" spans="5:27" x14ac:dyDescent="0.3">
      <c r="F54" s="22"/>
      <c r="J54" s="22"/>
      <c r="O54" s="22"/>
      <c r="P54" s="22"/>
      <c r="S54" s="22"/>
      <c r="V54" s="22"/>
      <c r="X54" s="22"/>
      <c r="Y54" s="22"/>
      <c r="AA54" s="22"/>
    </row>
    <row r="55" spans="5:27" x14ac:dyDescent="0.3">
      <c r="J55" s="22"/>
      <c r="P55" s="22"/>
      <c r="S55" s="22"/>
      <c r="V55" s="22"/>
      <c r="Y55" s="22"/>
      <c r="AA55" s="22"/>
    </row>
    <row r="56" spans="5:27" x14ac:dyDescent="0.3">
      <c r="P56" s="22"/>
      <c r="S56" s="22"/>
      <c r="V56" s="22"/>
      <c r="AA56" s="22"/>
    </row>
    <row r="57" spans="5:27" x14ac:dyDescent="0.3">
      <c r="S57" s="22"/>
      <c r="V57" s="22"/>
      <c r="AA57" s="22"/>
    </row>
    <row r="58" spans="5:27" x14ac:dyDescent="0.3">
      <c r="S58" s="22"/>
      <c r="V58" s="22"/>
    </row>
  </sheetData>
  <mergeCells count="24">
    <mergeCell ref="B41:B43"/>
    <mergeCell ref="B17:B19"/>
    <mergeCell ref="B44:B46"/>
    <mergeCell ref="D4:F4"/>
    <mergeCell ref="G4:I4"/>
    <mergeCell ref="B32:B34"/>
    <mergeCell ref="B35:B37"/>
    <mergeCell ref="B38:B40"/>
    <mergeCell ref="B23:B25"/>
    <mergeCell ref="B20:B22"/>
    <mergeCell ref="B8:B10"/>
    <mergeCell ref="B7:C7"/>
    <mergeCell ref="B26:B28"/>
    <mergeCell ref="B29:B31"/>
    <mergeCell ref="B1:AA2"/>
    <mergeCell ref="B4:C6"/>
    <mergeCell ref="B11:B13"/>
    <mergeCell ref="B14:B16"/>
    <mergeCell ref="J4:L4"/>
    <mergeCell ref="M4:O4"/>
    <mergeCell ref="P4:R4"/>
    <mergeCell ref="S4:U4"/>
    <mergeCell ref="V4:X4"/>
    <mergeCell ref="Y4:AA4"/>
  </mergeCells>
  <phoneticPr fontId="2" type="noConversion"/>
  <pageMargins left="0.19685039370078741" right="0.15748031496062992" top="0.19685039370078741" bottom="0.27559055118110237" header="0.55118110236220474" footer="0.23622047244094491"/>
  <pageSetup paperSize="9" scale="5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B62"/>
  <sheetViews>
    <sheetView tabSelected="1" workbookViewId="0">
      <pane xSplit="9" ySplit="7" topLeftCell="J17" activePane="bottomRight" state="frozen"/>
      <selection pane="topRight" activeCell="J1" sqref="J1"/>
      <selection pane="bottomLeft" activeCell="A9" sqref="A9"/>
      <selection pane="bottomRight" activeCell="W31" sqref="W31"/>
    </sheetView>
  </sheetViews>
  <sheetFormatPr defaultRowHeight="16.5" x14ac:dyDescent="0.3"/>
  <cols>
    <col min="1" max="1" width="1.109375" style="2" customWidth="1"/>
    <col min="2" max="2" width="4.5546875" style="3" customWidth="1"/>
    <col min="3" max="3" width="6.6640625" style="4" customWidth="1"/>
    <col min="4" max="4" width="8.6640625" style="2" customWidth="1"/>
    <col min="5" max="5" width="9.5546875" style="27" customWidth="1"/>
    <col min="6" max="6" width="8.6640625" style="2" customWidth="1"/>
    <col min="7" max="7" width="7.88671875" style="2" customWidth="1"/>
    <col min="8" max="8" width="8.44140625" style="27" customWidth="1"/>
    <col min="9" max="9" width="8.33203125" style="5" customWidth="1"/>
    <col min="10" max="10" width="8.21875" style="5" customWidth="1"/>
    <col min="11" max="11" width="8.6640625" style="27" customWidth="1"/>
    <col min="12" max="12" width="8.21875" style="2" customWidth="1"/>
    <col min="13" max="13" width="8.33203125" style="2" customWidth="1"/>
    <col min="14" max="14" width="8.6640625" style="27" customWidth="1"/>
    <col min="15" max="15" width="7.5546875" style="2" customWidth="1"/>
    <col min="16" max="16" width="8.44140625" style="2" customWidth="1"/>
    <col min="17" max="17" width="8.88671875" style="27" customWidth="1"/>
    <col min="18" max="18" width="7.5546875" style="2" customWidth="1"/>
    <col min="19" max="19" width="8.44140625" style="2" customWidth="1"/>
    <col min="20" max="20" width="8.44140625" style="27" customWidth="1"/>
    <col min="21" max="22" width="7.5546875" style="2" customWidth="1"/>
    <col min="23" max="23" width="7.5546875" style="27" customWidth="1"/>
    <col min="24" max="24" width="7.5546875" style="2" customWidth="1"/>
    <col min="25" max="25" width="8" style="2" customWidth="1"/>
    <col min="26" max="26" width="8.21875" style="27" customWidth="1"/>
    <col min="27" max="27" width="8.109375" style="2" customWidth="1"/>
    <col min="28" max="28" width="0.44140625" style="2" customWidth="1"/>
    <col min="29" max="16384" width="8.88671875" style="2"/>
  </cols>
  <sheetData>
    <row r="2" spans="2:28" ht="25.5" customHeight="1" x14ac:dyDescent="0.3">
      <c r="B2" s="141" t="s">
        <v>16</v>
      </c>
      <c r="C2" s="141"/>
      <c r="D2" s="141"/>
      <c r="E2" s="141"/>
      <c r="F2" s="141"/>
      <c r="G2" s="141"/>
      <c r="H2" s="141"/>
      <c r="I2" s="141"/>
      <c r="J2" s="141"/>
      <c r="K2" s="141"/>
      <c r="L2" s="141"/>
      <c r="M2" s="141"/>
      <c r="N2" s="141"/>
      <c r="O2" s="141"/>
      <c r="P2" s="141"/>
      <c r="Q2" s="141"/>
      <c r="R2" s="141"/>
      <c r="S2" s="141"/>
      <c r="T2" s="141"/>
      <c r="U2" s="141"/>
      <c r="V2" s="141"/>
      <c r="W2" s="141"/>
      <c r="X2" s="141"/>
      <c r="Y2" s="141"/>
      <c r="Z2" s="141"/>
      <c r="AA2" s="141"/>
    </row>
    <row r="3" spans="2:28" ht="14.25" customHeight="1" thickBot="1" x14ac:dyDescent="0.35">
      <c r="Z3" s="169" t="s">
        <v>32</v>
      </c>
      <c r="AA3" s="169"/>
    </row>
    <row r="4" spans="2:28" s="6" customFormat="1" ht="30" customHeight="1" x14ac:dyDescent="0.25">
      <c r="B4" s="142" t="s">
        <v>5</v>
      </c>
      <c r="C4" s="143"/>
      <c r="D4" s="159" t="s">
        <v>0</v>
      </c>
      <c r="E4" s="160"/>
      <c r="F4" s="161"/>
      <c r="G4" s="150" t="s">
        <v>6</v>
      </c>
      <c r="H4" s="151"/>
      <c r="I4" s="152"/>
      <c r="J4" s="168" t="s">
        <v>7</v>
      </c>
      <c r="K4" s="148"/>
      <c r="L4" s="149"/>
      <c r="M4" s="150" t="s">
        <v>8</v>
      </c>
      <c r="N4" s="151"/>
      <c r="O4" s="152"/>
      <c r="P4" s="168" t="s">
        <v>2</v>
      </c>
      <c r="Q4" s="148"/>
      <c r="R4" s="149"/>
      <c r="S4" s="150" t="s">
        <v>3</v>
      </c>
      <c r="T4" s="151"/>
      <c r="U4" s="152"/>
      <c r="V4" s="168" t="s">
        <v>9</v>
      </c>
      <c r="W4" s="148"/>
      <c r="X4" s="149"/>
      <c r="Y4" s="150" t="s">
        <v>10</v>
      </c>
      <c r="Z4" s="151"/>
      <c r="AA4" s="170"/>
    </row>
    <row r="5" spans="2:28" s="4" customFormat="1" ht="23.25" customHeight="1" x14ac:dyDescent="0.3">
      <c r="B5" s="144"/>
      <c r="C5" s="145"/>
      <c r="D5" s="47" t="s">
        <v>58</v>
      </c>
      <c r="E5" s="48" t="s">
        <v>1</v>
      </c>
      <c r="F5" s="49" t="s">
        <v>53</v>
      </c>
      <c r="G5" s="115" t="s">
        <v>59</v>
      </c>
      <c r="H5" s="50" t="s">
        <v>44</v>
      </c>
      <c r="I5" s="117" t="s">
        <v>57</v>
      </c>
      <c r="J5" s="130" t="s">
        <v>54</v>
      </c>
      <c r="K5" s="52" t="s">
        <v>44</v>
      </c>
      <c r="L5" s="120" t="s">
        <v>57</v>
      </c>
      <c r="M5" s="115" t="s">
        <v>60</v>
      </c>
      <c r="N5" s="50" t="s">
        <v>44</v>
      </c>
      <c r="O5" s="117" t="s">
        <v>55</v>
      </c>
      <c r="P5" s="130" t="s">
        <v>61</v>
      </c>
      <c r="Q5" s="52" t="s">
        <v>44</v>
      </c>
      <c r="R5" s="120" t="s">
        <v>55</v>
      </c>
      <c r="S5" s="115" t="s">
        <v>54</v>
      </c>
      <c r="T5" s="50" t="s">
        <v>44</v>
      </c>
      <c r="U5" s="117" t="s">
        <v>55</v>
      </c>
      <c r="V5" s="130" t="s">
        <v>54</v>
      </c>
      <c r="W5" s="52" t="s">
        <v>44</v>
      </c>
      <c r="X5" s="120" t="s">
        <v>55</v>
      </c>
      <c r="Y5" s="115" t="s">
        <v>51</v>
      </c>
      <c r="Z5" s="50" t="s">
        <v>44</v>
      </c>
      <c r="AA5" s="68" t="s">
        <v>50</v>
      </c>
    </row>
    <row r="6" spans="2:28" s="4" customFormat="1" ht="23.25" customHeight="1" x14ac:dyDescent="0.3">
      <c r="B6" s="144"/>
      <c r="C6" s="145"/>
      <c r="D6" s="54" t="s">
        <v>4</v>
      </c>
      <c r="E6" s="59" t="s">
        <v>12</v>
      </c>
      <c r="F6" s="56" t="s">
        <v>4</v>
      </c>
      <c r="G6" s="54" t="s">
        <v>4</v>
      </c>
      <c r="H6" s="59" t="s">
        <v>12</v>
      </c>
      <c r="I6" s="56" t="s">
        <v>4</v>
      </c>
      <c r="J6" s="73" t="s">
        <v>4</v>
      </c>
      <c r="K6" s="59" t="s">
        <v>12</v>
      </c>
      <c r="L6" s="74" t="s">
        <v>4</v>
      </c>
      <c r="M6" s="54" t="s">
        <v>4</v>
      </c>
      <c r="N6" s="59" t="s">
        <v>12</v>
      </c>
      <c r="O6" s="56" t="s">
        <v>4</v>
      </c>
      <c r="P6" s="73" t="s">
        <v>4</v>
      </c>
      <c r="Q6" s="59" t="s">
        <v>12</v>
      </c>
      <c r="R6" s="74" t="s">
        <v>4</v>
      </c>
      <c r="S6" s="54" t="s">
        <v>4</v>
      </c>
      <c r="T6" s="59" t="s">
        <v>12</v>
      </c>
      <c r="U6" s="56" t="s">
        <v>4</v>
      </c>
      <c r="V6" s="73" t="s">
        <v>4</v>
      </c>
      <c r="W6" s="59" t="s">
        <v>12</v>
      </c>
      <c r="X6" s="74" t="s">
        <v>4</v>
      </c>
      <c r="Y6" s="54" t="s">
        <v>4</v>
      </c>
      <c r="Z6" s="59" t="s">
        <v>12</v>
      </c>
      <c r="AA6" s="69" t="s">
        <v>4</v>
      </c>
    </row>
    <row r="7" spans="2:28" s="15" customFormat="1" ht="21" customHeight="1" x14ac:dyDescent="0.3">
      <c r="B7" s="175" t="s">
        <v>37</v>
      </c>
      <c r="C7" s="176"/>
      <c r="D7" s="31">
        <f>SUM(D8:D10)</f>
        <v>9737302</v>
      </c>
      <c r="E7" s="32">
        <f>D7-F7</f>
        <v>-4573057</v>
      </c>
      <c r="F7" s="33">
        <f>SUM(F8:F10)</f>
        <v>14310359</v>
      </c>
      <c r="G7" s="31">
        <f>SUM(G8:G10)</f>
        <v>3363235</v>
      </c>
      <c r="H7" s="32">
        <f t="shared" ref="H7:H46" si="0">G7-I7</f>
        <v>-1602922</v>
      </c>
      <c r="I7" s="33">
        <f>SUM(I8:I10)</f>
        <v>4966157</v>
      </c>
      <c r="J7" s="34">
        <f>SUM(J8:J10)</f>
        <v>3476736</v>
      </c>
      <c r="K7" s="32">
        <f>J7-L7</f>
        <v>-1687842</v>
      </c>
      <c r="L7" s="75">
        <f>SUM(L8:L10)</f>
        <v>5164578</v>
      </c>
      <c r="M7" s="31">
        <f>SUM(M8:M10)</f>
        <v>841967</v>
      </c>
      <c r="N7" s="32">
        <f>M7-O7</f>
        <v>-400381</v>
      </c>
      <c r="O7" s="33">
        <f>SUM(O8:O10)</f>
        <v>1242348</v>
      </c>
      <c r="P7" s="34">
        <f>SUM(P8:P10)</f>
        <v>909981</v>
      </c>
      <c r="Q7" s="32">
        <f>P7-R7</f>
        <v>-408814</v>
      </c>
      <c r="R7" s="75">
        <f>SUM(R8:R10)</f>
        <v>1318795</v>
      </c>
      <c r="S7" s="31">
        <f>SUM(S8:S10)</f>
        <v>819221</v>
      </c>
      <c r="T7" s="32">
        <f>S7-U7</f>
        <v>-264377</v>
      </c>
      <c r="U7" s="33">
        <f>SUM(U8:U10)</f>
        <v>1083598</v>
      </c>
      <c r="V7" s="34">
        <f>SUM(V8:V10)</f>
        <v>326162</v>
      </c>
      <c r="W7" s="32">
        <f>V7-X7</f>
        <v>-208721</v>
      </c>
      <c r="X7" s="75">
        <f>SUM(X8:X10)</f>
        <v>534883</v>
      </c>
      <c r="Y7" s="31">
        <f>SUM(Y8:Y10)</f>
        <v>0</v>
      </c>
      <c r="Z7" s="70">
        <f>SUM(Z8:Z10)</f>
        <v>0</v>
      </c>
      <c r="AA7" s="71">
        <f>SUM(AA8:AA10)</f>
        <v>0</v>
      </c>
      <c r="AB7" s="24"/>
    </row>
    <row r="8" spans="2:28" s="17" customFormat="1" ht="20.25" customHeight="1" x14ac:dyDescent="0.3">
      <c r="B8" s="174" t="s">
        <v>38</v>
      </c>
      <c r="C8" s="16" t="s">
        <v>36</v>
      </c>
      <c r="D8" s="37">
        <f>SUM(D11,D14,D17,D20,D23,D26,D29,D32,D35,D38,D41,D44)</f>
        <v>4839909</v>
      </c>
      <c r="E8" s="38">
        <f>D8-F8</f>
        <v>-2947807</v>
      </c>
      <c r="F8" s="62">
        <f>SUM(I8,L8,O8,R8,U8,X8,AA8)</f>
        <v>7787716</v>
      </c>
      <c r="G8" s="37">
        <f>SUM(G11,G14,G17,G20,G23,G26,G29,G32,G35,G38,G41,G44)</f>
        <v>1625387</v>
      </c>
      <c r="H8" s="38">
        <f t="shared" si="0"/>
        <v>-1096355</v>
      </c>
      <c r="I8" s="62">
        <f>SUM(I11,I14,I17,I20,I23,I26,I29,I32,I35,I38,I41,I44)</f>
        <v>2721742</v>
      </c>
      <c r="J8" s="44">
        <f t="shared" ref="J8:J10" si="1">SUM(J11,J14,J17,J20,J23,J26,J29,J32,J35,J38,J41,J44)</f>
        <v>1702785</v>
      </c>
      <c r="K8" s="38">
        <f>J8-L8</f>
        <v>-1091439</v>
      </c>
      <c r="L8" s="127">
        <f t="shared" ref="L8:M10" si="2">SUM(L11,L14,L17,L20,L23,L26,L29,L32,L35,L38,L41,L44)</f>
        <v>2794224</v>
      </c>
      <c r="M8" s="37">
        <f t="shared" si="2"/>
        <v>462662</v>
      </c>
      <c r="N8" s="38">
        <f>M8-O8</f>
        <v>-232209</v>
      </c>
      <c r="O8" s="62">
        <f t="shared" ref="O8:P10" si="3">SUM(O11,O14,O17,O20,O23,O26,O29,O32,O35,O38,O41,O44)</f>
        <v>694871</v>
      </c>
      <c r="P8" s="44">
        <f t="shared" si="3"/>
        <v>468196</v>
      </c>
      <c r="Q8" s="38">
        <f>P8-R8</f>
        <v>-276746</v>
      </c>
      <c r="R8" s="127">
        <f t="shared" ref="R8:S10" si="4">SUM(R11,R14,R17,R20,R23,R26,R29,R32,R35,R38,R41,R44)</f>
        <v>744942</v>
      </c>
      <c r="S8" s="37">
        <f t="shared" si="4"/>
        <v>410856</v>
      </c>
      <c r="T8" s="38">
        <f>S8-U8</f>
        <v>-144803</v>
      </c>
      <c r="U8" s="62">
        <f t="shared" ref="U8:V10" si="5">SUM(U11,U14,U17,U20,U23,U26,U29,U32,U35,U38,U41,U44)</f>
        <v>555659</v>
      </c>
      <c r="V8" s="44">
        <f t="shared" si="5"/>
        <v>170023</v>
      </c>
      <c r="W8" s="38">
        <f>V8-X8</f>
        <v>-106255</v>
      </c>
      <c r="X8" s="127">
        <f>SUM(X11,X14,X17,X20,X23,X26,X29,X32,X35,X38,X41,X44)</f>
        <v>276278</v>
      </c>
      <c r="Y8" s="37"/>
      <c r="Z8" s="38"/>
      <c r="AA8" s="124"/>
      <c r="AB8" s="25"/>
    </row>
    <row r="9" spans="2:28" s="17" customFormat="1" ht="20.25" customHeight="1" x14ac:dyDescent="0.3">
      <c r="B9" s="167"/>
      <c r="C9" s="18" t="s">
        <v>39</v>
      </c>
      <c r="D9" s="39">
        <f>SUM(D12,D15,D18,D21,D24,D27,D30,D33,D36,D39,D42,D45)</f>
        <v>2956137</v>
      </c>
      <c r="E9" s="40">
        <f>D9-F9</f>
        <v>-201231</v>
      </c>
      <c r="F9" s="62">
        <f>SUM(I9,L9,O9,R9,U9,X9,AA9)</f>
        <v>3157368</v>
      </c>
      <c r="G9" s="39">
        <f>SUM(G12,G15,G18,G21,G24,G27,G30,G33,G36,G39,G42,G45)</f>
        <v>1159369</v>
      </c>
      <c r="H9" s="40">
        <f t="shared" si="0"/>
        <v>-82960</v>
      </c>
      <c r="I9" s="63">
        <f>SUM(I12,I15,I18,I21,I24,I27,I30,I33,I36,I39,I42,I45)</f>
        <v>1242329</v>
      </c>
      <c r="J9" s="45">
        <f t="shared" si="1"/>
        <v>1036733</v>
      </c>
      <c r="K9" s="40">
        <f>J9-L9</f>
        <v>-58731</v>
      </c>
      <c r="L9" s="128">
        <f t="shared" si="2"/>
        <v>1095464</v>
      </c>
      <c r="M9" s="39">
        <f t="shared" si="2"/>
        <v>159006</v>
      </c>
      <c r="N9" s="40">
        <f>M9-O9</f>
        <v>16331</v>
      </c>
      <c r="O9" s="63">
        <f t="shared" si="3"/>
        <v>142675</v>
      </c>
      <c r="P9" s="45">
        <f t="shared" si="3"/>
        <v>257958</v>
      </c>
      <c r="Q9" s="40">
        <f>P9-R9</f>
        <v>-5480</v>
      </c>
      <c r="R9" s="128">
        <f t="shared" si="4"/>
        <v>263438</v>
      </c>
      <c r="S9" s="39">
        <f t="shared" si="4"/>
        <v>274066</v>
      </c>
      <c r="T9" s="40">
        <f>S9-U9</f>
        <v>-42274</v>
      </c>
      <c r="U9" s="63">
        <f t="shared" si="5"/>
        <v>316340</v>
      </c>
      <c r="V9" s="45">
        <f t="shared" si="5"/>
        <v>69005</v>
      </c>
      <c r="W9" s="40">
        <f>V9-X9</f>
        <v>-28117</v>
      </c>
      <c r="X9" s="128">
        <f>SUM(X12,X15,X18,X21,X24,X27,X30,X33,X36,X39,X42,X45)</f>
        <v>97122</v>
      </c>
      <c r="Y9" s="39"/>
      <c r="Z9" s="40"/>
      <c r="AA9" s="125"/>
      <c r="AB9" s="25"/>
    </row>
    <row r="10" spans="2:28" s="17" customFormat="1" ht="20.25" customHeight="1" x14ac:dyDescent="0.3">
      <c r="B10" s="167"/>
      <c r="C10" s="19" t="s">
        <v>34</v>
      </c>
      <c r="D10" s="41">
        <f>SUM(D13,D16,D19,D22,D25,D28,D31,D34,D37,D40,D43,D46)</f>
        <v>1941256</v>
      </c>
      <c r="E10" s="42">
        <f>D10-F10</f>
        <v>-1424019</v>
      </c>
      <c r="F10" s="62">
        <f>SUM(I10,L10,O10,R10,U10,X10,AA10)</f>
        <v>3365275</v>
      </c>
      <c r="G10" s="41">
        <f>SUM(G13,G16,G19,G22,G25,G28,G31,G34,G37,G40,G43,G46)</f>
        <v>578479</v>
      </c>
      <c r="H10" s="42">
        <f t="shared" si="0"/>
        <v>-423607</v>
      </c>
      <c r="I10" s="64">
        <f>SUM(I13,I16,I19,I22,I25,I28,I31,I34,I37,I40,I43,I46)</f>
        <v>1002086</v>
      </c>
      <c r="J10" s="46">
        <f t="shared" si="1"/>
        <v>737218</v>
      </c>
      <c r="K10" s="42">
        <f>J10-L10</f>
        <v>-537672</v>
      </c>
      <c r="L10" s="129">
        <f t="shared" si="2"/>
        <v>1274890</v>
      </c>
      <c r="M10" s="41">
        <f t="shared" si="2"/>
        <v>220299</v>
      </c>
      <c r="N10" s="42">
        <f>M10-O10</f>
        <v>-184503</v>
      </c>
      <c r="O10" s="64">
        <f t="shared" si="3"/>
        <v>404802</v>
      </c>
      <c r="P10" s="46">
        <f t="shared" si="3"/>
        <v>183827</v>
      </c>
      <c r="Q10" s="42">
        <f>P10-R10</f>
        <v>-126588</v>
      </c>
      <c r="R10" s="129">
        <f t="shared" si="4"/>
        <v>310415</v>
      </c>
      <c r="S10" s="41">
        <f t="shared" si="4"/>
        <v>134299</v>
      </c>
      <c r="T10" s="42">
        <f>S10-U10</f>
        <v>-77300</v>
      </c>
      <c r="U10" s="64">
        <f t="shared" si="5"/>
        <v>211599</v>
      </c>
      <c r="V10" s="46">
        <f t="shared" si="5"/>
        <v>87134</v>
      </c>
      <c r="W10" s="42">
        <f>V10-X10</f>
        <v>-74349</v>
      </c>
      <c r="X10" s="129">
        <f>SUM(X13,X16,X19,X22,X25,X28,X31,X34,X37,X40,X43,X46)</f>
        <v>161483</v>
      </c>
      <c r="Y10" s="41">
        <f>SUM(Y13,Y16,Y19,Y22,Y25,Y28,Y31,Y34,Y37,Y40,Y43,Y46)</f>
        <v>0</v>
      </c>
      <c r="Z10" s="42">
        <f>Y10-AA10</f>
        <v>0</v>
      </c>
      <c r="AA10" s="126">
        <f>SUM(AA13,AA16,AA19,AA22,AA25,AA28,AA31,AA34,AA37,AA40,AA43,AA46)</f>
        <v>0</v>
      </c>
      <c r="AB10" s="25"/>
    </row>
    <row r="11" spans="2:28" s="17" customFormat="1" ht="20.25" customHeight="1" x14ac:dyDescent="0.3">
      <c r="B11" s="167" t="s">
        <v>40</v>
      </c>
      <c r="C11" s="20" t="s">
        <v>41</v>
      </c>
      <c r="D11" s="31">
        <f>G11+J11+M11+P11+S11+V11</f>
        <v>707580</v>
      </c>
      <c r="E11" s="32">
        <f t="shared" ref="E11:E34" si="6">D11-F11</f>
        <v>90391</v>
      </c>
      <c r="F11" s="33">
        <f>I11+L11+O11+R11+U11+X11</f>
        <v>617189</v>
      </c>
      <c r="G11" s="31">
        <v>238640</v>
      </c>
      <c r="H11" s="32">
        <f t="shared" si="0"/>
        <v>27713</v>
      </c>
      <c r="I11" s="31">
        <v>210927</v>
      </c>
      <c r="J11" s="34">
        <v>244989</v>
      </c>
      <c r="K11" s="32">
        <f t="shared" ref="K11:K45" si="7">J11-L11</f>
        <v>20495</v>
      </c>
      <c r="L11" s="34">
        <v>224494</v>
      </c>
      <c r="M11" s="31">
        <v>68697</v>
      </c>
      <c r="N11" s="32">
        <f t="shared" ref="N11:N45" si="8">M11-O11</f>
        <v>11589</v>
      </c>
      <c r="O11" s="31">
        <v>57108</v>
      </c>
      <c r="P11" s="34">
        <v>69771</v>
      </c>
      <c r="Q11" s="32">
        <f t="shared" ref="Q11:Q45" si="9">P11-R11</f>
        <v>11312</v>
      </c>
      <c r="R11" s="34">
        <v>58459</v>
      </c>
      <c r="S11" s="31">
        <v>60284</v>
      </c>
      <c r="T11" s="32">
        <f>S11-U11</f>
        <v>15362</v>
      </c>
      <c r="U11" s="31">
        <v>44922</v>
      </c>
      <c r="V11" s="34">
        <v>25199</v>
      </c>
      <c r="W11" s="32">
        <f t="shared" ref="W11:W45" si="10">V11-X11</f>
        <v>3920</v>
      </c>
      <c r="X11" s="34">
        <v>21279</v>
      </c>
      <c r="Y11" s="31"/>
      <c r="Z11" s="32"/>
      <c r="AA11" s="31"/>
      <c r="AB11" s="25"/>
    </row>
    <row r="12" spans="2:28" s="17" customFormat="1" ht="20.25" customHeight="1" x14ac:dyDescent="0.3">
      <c r="B12" s="167"/>
      <c r="C12" s="20" t="s">
        <v>42</v>
      </c>
      <c r="D12" s="31">
        <f>G12+J12+M12+P12+S12+V12</f>
        <v>319266</v>
      </c>
      <c r="E12" s="43">
        <f>D12-F12</f>
        <v>82319</v>
      </c>
      <c r="F12" s="33">
        <f t="shared" ref="F12:F46" si="11">I12+L12+O12+R12+U12+X12</f>
        <v>236947</v>
      </c>
      <c r="G12" s="31">
        <v>122888</v>
      </c>
      <c r="H12" s="32">
        <f t="shared" si="0"/>
        <v>30482</v>
      </c>
      <c r="I12" s="31">
        <v>92406</v>
      </c>
      <c r="J12" s="34">
        <v>114011</v>
      </c>
      <c r="K12" s="32">
        <f t="shared" si="7"/>
        <v>31424</v>
      </c>
      <c r="L12" s="34">
        <v>82587</v>
      </c>
      <c r="M12" s="31">
        <v>13769</v>
      </c>
      <c r="N12" s="32">
        <f t="shared" si="8"/>
        <v>4217</v>
      </c>
      <c r="O12" s="31">
        <v>9552</v>
      </c>
      <c r="P12" s="34">
        <v>26387</v>
      </c>
      <c r="Q12" s="32">
        <f t="shared" si="9"/>
        <v>7606</v>
      </c>
      <c r="R12" s="34">
        <v>18781</v>
      </c>
      <c r="S12" s="31">
        <v>34094</v>
      </c>
      <c r="T12" s="32">
        <f t="shared" ref="T12:T45" si="12">S12-U12</f>
        <v>7483</v>
      </c>
      <c r="U12" s="31">
        <v>26611</v>
      </c>
      <c r="V12" s="34">
        <v>8117</v>
      </c>
      <c r="W12" s="32">
        <f t="shared" si="10"/>
        <v>1107</v>
      </c>
      <c r="X12" s="34">
        <v>7010</v>
      </c>
      <c r="Y12" s="31"/>
      <c r="Z12" s="32"/>
      <c r="AA12" s="31"/>
      <c r="AB12" s="25"/>
    </row>
    <row r="13" spans="2:28" s="17" customFormat="1" ht="20.25" customHeight="1" x14ac:dyDescent="0.3">
      <c r="B13" s="167"/>
      <c r="C13" s="20" t="s">
        <v>43</v>
      </c>
      <c r="D13" s="31">
        <f>G13+J13+M13+P13+S13+V13+Y13</f>
        <v>269417</v>
      </c>
      <c r="E13" s="32">
        <f t="shared" si="6"/>
        <v>27427</v>
      </c>
      <c r="F13" s="33">
        <f t="shared" si="11"/>
        <v>241990</v>
      </c>
      <c r="G13" s="31">
        <v>81574</v>
      </c>
      <c r="H13" s="32">
        <f t="shared" si="0"/>
        <v>7557</v>
      </c>
      <c r="I13" s="31">
        <v>74017</v>
      </c>
      <c r="J13" s="34">
        <v>101944</v>
      </c>
      <c r="K13" s="32">
        <f t="shared" si="7"/>
        <v>13781</v>
      </c>
      <c r="L13" s="34">
        <v>88163</v>
      </c>
      <c r="M13" s="31">
        <v>28145</v>
      </c>
      <c r="N13" s="32">
        <f t="shared" si="8"/>
        <v>-590</v>
      </c>
      <c r="O13" s="31">
        <v>28735</v>
      </c>
      <c r="P13" s="34">
        <v>25810</v>
      </c>
      <c r="Q13" s="32">
        <f t="shared" si="9"/>
        <v>1455</v>
      </c>
      <c r="R13" s="34">
        <v>24355</v>
      </c>
      <c r="S13" s="31">
        <v>18480</v>
      </c>
      <c r="T13" s="32">
        <f t="shared" si="12"/>
        <v>2911</v>
      </c>
      <c r="U13" s="31">
        <v>15569</v>
      </c>
      <c r="V13" s="34">
        <v>13464</v>
      </c>
      <c r="W13" s="32">
        <f t="shared" si="10"/>
        <v>2313</v>
      </c>
      <c r="X13" s="34">
        <v>11151</v>
      </c>
      <c r="Y13" s="31"/>
      <c r="Z13" s="32">
        <f>Y13-AA13</f>
        <v>0</v>
      </c>
      <c r="AA13" s="31"/>
      <c r="AB13" s="25"/>
    </row>
    <row r="14" spans="2:28" s="17" customFormat="1" ht="20.25" customHeight="1" x14ac:dyDescent="0.3">
      <c r="B14" s="167" t="s">
        <v>30</v>
      </c>
      <c r="C14" s="20" t="s">
        <v>13</v>
      </c>
      <c r="D14" s="31">
        <f>G14+J14+M14+P14+S14+V14</f>
        <v>614043</v>
      </c>
      <c r="E14" s="32">
        <f t="shared" si="6"/>
        <v>11778</v>
      </c>
      <c r="F14" s="33">
        <f t="shared" si="11"/>
        <v>602265</v>
      </c>
      <c r="G14" s="31">
        <v>203943</v>
      </c>
      <c r="H14" s="32">
        <f t="shared" si="0"/>
        <v>-2826</v>
      </c>
      <c r="I14" s="31">
        <v>206769</v>
      </c>
      <c r="J14" s="34">
        <v>215989</v>
      </c>
      <c r="K14" s="32">
        <f t="shared" si="7"/>
        <v>-3423</v>
      </c>
      <c r="L14" s="34">
        <v>219412</v>
      </c>
      <c r="M14" s="31">
        <v>61608</v>
      </c>
      <c r="N14" s="32">
        <f t="shared" si="8"/>
        <v>4884</v>
      </c>
      <c r="O14" s="31">
        <v>56724</v>
      </c>
      <c r="P14" s="34">
        <v>57675</v>
      </c>
      <c r="Q14" s="32">
        <f t="shared" si="9"/>
        <v>1721</v>
      </c>
      <c r="R14" s="34">
        <v>55954</v>
      </c>
      <c r="S14" s="31">
        <v>52223</v>
      </c>
      <c r="T14" s="32">
        <f t="shared" si="12"/>
        <v>9866</v>
      </c>
      <c r="U14" s="31">
        <v>42357</v>
      </c>
      <c r="V14" s="34">
        <v>22605</v>
      </c>
      <c r="W14" s="32">
        <f t="shared" si="10"/>
        <v>1556</v>
      </c>
      <c r="X14" s="34">
        <v>21049</v>
      </c>
      <c r="Y14" s="31"/>
      <c r="Z14" s="32"/>
      <c r="AA14" s="31"/>
      <c r="AB14" s="25"/>
    </row>
    <row r="15" spans="2:28" s="17" customFormat="1" ht="20.25" customHeight="1" x14ac:dyDescent="0.3">
      <c r="B15" s="167"/>
      <c r="C15" s="20" t="s">
        <v>14</v>
      </c>
      <c r="D15" s="31">
        <f>G15+J15+M15+P15+S15+V15</f>
        <v>300808</v>
      </c>
      <c r="E15" s="32">
        <f t="shared" si="6"/>
        <v>59967</v>
      </c>
      <c r="F15" s="33">
        <f t="shared" si="11"/>
        <v>240841</v>
      </c>
      <c r="G15" s="31">
        <v>116614</v>
      </c>
      <c r="H15" s="32">
        <f t="shared" si="0"/>
        <v>22350</v>
      </c>
      <c r="I15" s="31">
        <v>94264</v>
      </c>
      <c r="J15" s="34">
        <v>101838</v>
      </c>
      <c r="K15" s="32">
        <f t="shared" si="7"/>
        <v>18633</v>
      </c>
      <c r="L15" s="34">
        <v>83205</v>
      </c>
      <c r="M15" s="31">
        <v>13664</v>
      </c>
      <c r="N15" s="32">
        <f t="shared" si="8"/>
        <v>2744</v>
      </c>
      <c r="O15" s="31">
        <v>10920</v>
      </c>
      <c r="P15" s="34">
        <v>25429</v>
      </c>
      <c r="Q15" s="32">
        <f t="shared" si="9"/>
        <v>5327</v>
      </c>
      <c r="R15" s="34">
        <v>20102</v>
      </c>
      <c r="S15" s="31">
        <v>35652</v>
      </c>
      <c r="T15" s="32">
        <f t="shared" si="12"/>
        <v>10396</v>
      </c>
      <c r="U15" s="31">
        <v>25256</v>
      </c>
      <c r="V15" s="34">
        <v>7611</v>
      </c>
      <c r="W15" s="32">
        <f t="shared" si="10"/>
        <v>517</v>
      </c>
      <c r="X15" s="34">
        <v>7094</v>
      </c>
      <c r="Y15" s="31"/>
      <c r="Z15" s="32"/>
      <c r="AA15" s="31"/>
      <c r="AB15" s="25"/>
    </row>
    <row r="16" spans="2:28" s="17" customFormat="1" ht="20.25" customHeight="1" x14ac:dyDescent="0.3">
      <c r="B16" s="167"/>
      <c r="C16" s="20" t="s">
        <v>15</v>
      </c>
      <c r="D16" s="31">
        <f>G16+J16+M16+P16+S16+V16+Y16</f>
        <v>251079</v>
      </c>
      <c r="E16" s="32">
        <f t="shared" si="6"/>
        <v>3215</v>
      </c>
      <c r="F16" s="33">
        <f t="shared" si="11"/>
        <v>247864</v>
      </c>
      <c r="G16" s="31">
        <v>74963</v>
      </c>
      <c r="H16" s="32">
        <f t="shared" si="0"/>
        <v>326</v>
      </c>
      <c r="I16" s="31">
        <v>74637</v>
      </c>
      <c r="J16" s="34">
        <v>94776</v>
      </c>
      <c r="K16" s="32">
        <f t="shared" si="7"/>
        <v>1962</v>
      </c>
      <c r="L16" s="34">
        <v>92814</v>
      </c>
      <c r="M16" s="31">
        <v>28664</v>
      </c>
      <c r="N16" s="32">
        <f t="shared" si="8"/>
        <v>-1268</v>
      </c>
      <c r="O16" s="31">
        <v>29932</v>
      </c>
      <c r="P16" s="34">
        <v>24244</v>
      </c>
      <c r="Q16" s="32">
        <f t="shared" si="9"/>
        <v>409</v>
      </c>
      <c r="R16" s="34">
        <v>23835</v>
      </c>
      <c r="S16" s="31">
        <v>17469</v>
      </c>
      <c r="T16" s="32">
        <f t="shared" si="12"/>
        <v>2649</v>
      </c>
      <c r="U16" s="31">
        <v>14820</v>
      </c>
      <c r="V16" s="34">
        <v>10963</v>
      </c>
      <c r="W16" s="32">
        <f t="shared" si="10"/>
        <v>-863</v>
      </c>
      <c r="X16" s="34">
        <v>11826</v>
      </c>
      <c r="Y16" s="31"/>
      <c r="Z16" s="32">
        <f>Y16-AA16</f>
        <v>0</v>
      </c>
      <c r="AA16" s="31"/>
      <c r="AB16" s="25"/>
    </row>
    <row r="17" spans="2:28" s="10" customFormat="1" ht="20.25" customHeight="1" x14ac:dyDescent="0.3">
      <c r="B17" s="173" t="s">
        <v>31</v>
      </c>
      <c r="C17" s="26" t="s">
        <v>13</v>
      </c>
      <c r="D17" s="31">
        <f>G17+J17+M17+P17+S17+V17</f>
        <v>703029</v>
      </c>
      <c r="E17" s="32">
        <f t="shared" si="6"/>
        <v>46464</v>
      </c>
      <c r="F17" s="33">
        <f t="shared" si="11"/>
        <v>656565</v>
      </c>
      <c r="G17" s="31">
        <v>231521</v>
      </c>
      <c r="H17" s="32">
        <f t="shared" si="0"/>
        <v>3289</v>
      </c>
      <c r="I17" s="31">
        <v>228232</v>
      </c>
      <c r="J17" s="34">
        <v>250301</v>
      </c>
      <c r="K17" s="32">
        <f t="shared" si="7"/>
        <v>15207</v>
      </c>
      <c r="L17" s="34">
        <v>235094</v>
      </c>
      <c r="M17" s="31">
        <v>69148</v>
      </c>
      <c r="N17" s="32">
        <f t="shared" si="8"/>
        <v>7631</v>
      </c>
      <c r="O17" s="31">
        <v>61517</v>
      </c>
      <c r="P17" s="34">
        <v>69015</v>
      </c>
      <c r="Q17" s="32">
        <f t="shared" si="9"/>
        <v>6197</v>
      </c>
      <c r="R17" s="34">
        <v>62818</v>
      </c>
      <c r="S17" s="31">
        <v>58697</v>
      </c>
      <c r="T17" s="32">
        <f t="shared" si="12"/>
        <v>12564</v>
      </c>
      <c r="U17" s="31">
        <v>46133</v>
      </c>
      <c r="V17" s="34">
        <v>24347</v>
      </c>
      <c r="W17" s="32">
        <f t="shared" si="10"/>
        <v>1576</v>
      </c>
      <c r="X17" s="34">
        <v>22771</v>
      </c>
      <c r="Y17" s="31"/>
      <c r="Z17" s="32"/>
      <c r="AA17" s="31"/>
      <c r="AB17" s="25"/>
    </row>
    <row r="18" spans="2:28" s="10" customFormat="1" ht="20.25" customHeight="1" x14ac:dyDescent="0.3">
      <c r="B18" s="173"/>
      <c r="C18" s="26" t="s">
        <v>14</v>
      </c>
      <c r="D18" s="31">
        <f>G18+J18+M18+P18+S18+V18</f>
        <v>362017</v>
      </c>
      <c r="E18" s="32">
        <f t="shared" si="6"/>
        <v>85647</v>
      </c>
      <c r="F18" s="33">
        <f t="shared" si="11"/>
        <v>276370</v>
      </c>
      <c r="G18" s="31">
        <v>142083</v>
      </c>
      <c r="H18" s="32">
        <f t="shared" si="0"/>
        <v>34708</v>
      </c>
      <c r="I18" s="31">
        <v>107375</v>
      </c>
      <c r="J18" s="34">
        <v>127609</v>
      </c>
      <c r="K18" s="32">
        <f t="shared" si="7"/>
        <v>31771</v>
      </c>
      <c r="L18" s="34">
        <v>95838</v>
      </c>
      <c r="M18" s="31">
        <v>16805</v>
      </c>
      <c r="N18" s="32">
        <f t="shared" si="8"/>
        <v>4023</v>
      </c>
      <c r="O18" s="31">
        <v>12782</v>
      </c>
      <c r="P18" s="34">
        <v>30445</v>
      </c>
      <c r="Q18" s="32">
        <f t="shared" si="9"/>
        <v>7560</v>
      </c>
      <c r="R18" s="34">
        <v>22885</v>
      </c>
      <c r="S18" s="31">
        <v>36388</v>
      </c>
      <c r="T18" s="32">
        <f t="shared" si="12"/>
        <v>7283</v>
      </c>
      <c r="U18" s="31">
        <v>29105</v>
      </c>
      <c r="V18" s="34">
        <v>8687</v>
      </c>
      <c r="W18" s="32">
        <f t="shared" si="10"/>
        <v>302</v>
      </c>
      <c r="X18" s="34">
        <v>8385</v>
      </c>
      <c r="Y18" s="31"/>
      <c r="Z18" s="32"/>
      <c r="AA18" s="31"/>
      <c r="AB18" s="25"/>
    </row>
    <row r="19" spans="2:28" s="10" customFormat="1" ht="20.25" customHeight="1" x14ac:dyDescent="0.3">
      <c r="B19" s="173"/>
      <c r="C19" s="26" t="s">
        <v>15</v>
      </c>
      <c r="D19" s="31">
        <f>G19+J19+M19+P19+S19+V19+Y19</f>
        <v>278566</v>
      </c>
      <c r="E19" s="32">
        <f t="shared" si="6"/>
        <v>4120</v>
      </c>
      <c r="F19" s="33">
        <f t="shared" si="11"/>
        <v>274446</v>
      </c>
      <c r="G19" s="31">
        <v>84996</v>
      </c>
      <c r="H19" s="32">
        <f t="shared" si="0"/>
        <v>3825</v>
      </c>
      <c r="I19" s="31">
        <v>81171</v>
      </c>
      <c r="J19" s="34">
        <v>105985</v>
      </c>
      <c r="K19" s="32">
        <f t="shared" si="7"/>
        <v>2191</v>
      </c>
      <c r="L19" s="34">
        <v>103794</v>
      </c>
      <c r="M19" s="31">
        <v>30550</v>
      </c>
      <c r="N19" s="32">
        <f t="shared" si="8"/>
        <v>-3372</v>
      </c>
      <c r="O19" s="31">
        <v>33922</v>
      </c>
      <c r="P19" s="34">
        <v>25504</v>
      </c>
      <c r="Q19" s="32">
        <f t="shared" si="9"/>
        <v>406</v>
      </c>
      <c r="R19" s="34">
        <v>25098</v>
      </c>
      <c r="S19" s="31">
        <v>19116</v>
      </c>
      <c r="T19" s="32">
        <f t="shared" si="12"/>
        <v>2598</v>
      </c>
      <c r="U19" s="31">
        <v>16518</v>
      </c>
      <c r="V19" s="34">
        <v>12415</v>
      </c>
      <c r="W19" s="32">
        <f t="shared" si="10"/>
        <v>-1528</v>
      </c>
      <c r="X19" s="34">
        <v>13943</v>
      </c>
      <c r="Y19" s="31"/>
      <c r="Z19" s="32">
        <f>Y19-AA19</f>
        <v>0</v>
      </c>
      <c r="AA19" s="31"/>
      <c r="AB19" s="25"/>
    </row>
    <row r="20" spans="2:28" ht="19.5" customHeight="1" x14ac:dyDescent="0.3">
      <c r="B20" s="171" t="s">
        <v>21</v>
      </c>
      <c r="C20" s="9" t="s">
        <v>13</v>
      </c>
      <c r="D20" s="31">
        <f>G20+J20+M20+P20+S20+V20</f>
        <v>656549</v>
      </c>
      <c r="E20" s="32">
        <f t="shared" si="6"/>
        <v>32408</v>
      </c>
      <c r="F20" s="33">
        <f t="shared" si="11"/>
        <v>624141</v>
      </c>
      <c r="G20" s="31">
        <v>222117</v>
      </c>
      <c r="H20" s="32">
        <f t="shared" si="0"/>
        <v>3909</v>
      </c>
      <c r="I20" s="31">
        <v>218208</v>
      </c>
      <c r="J20" s="34">
        <v>229764</v>
      </c>
      <c r="K20" s="32">
        <f t="shared" si="7"/>
        <v>4312</v>
      </c>
      <c r="L20" s="34">
        <v>225452</v>
      </c>
      <c r="M20" s="31">
        <v>63364</v>
      </c>
      <c r="N20" s="32">
        <f t="shared" si="8"/>
        <v>7921</v>
      </c>
      <c r="O20" s="31">
        <v>55443</v>
      </c>
      <c r="P20" s="34">
        <v>62248</v>
      </c>
      <c r="Q20" s="32">
        <f t="shared" si="9"/>
        <v>1829</v>
      </c>
      <c r="R20" s="34">
        <v>60419</v>
      </c>
      <c r="S20" s="31">
        <v>55676</v>
      </c>
      <c r="T20" s="32">
        <f t="shared" si="12"/>
        <v>12490</v>
      </c>
      <c r="U20" s="31">
        <v>43186</v>
      </c>
      <c r="V20" s="34">
        <v>23380</v>
      </c>
      <c r="W20" s="32">
        <f t="shared" si="10"/>
        <v>1947</v>
      </c>
      <c r="X20" s="34">
        <v>21433</v>
      </c>
      <c r="Y20" s="31"/>
      <c r="Z20" s="32"/>
      <c r="AA20" s="31"/>
      <c r="AB20" s="5"/>
    </row>
    <row r="21" spans="2:28" ht="19.5" customHeight="1" x14ac:dyDescent="0.3">
      <c r="B21" s="171"/>
      <c r="C21" s="9" t="s">
        <v>14</v>
      </c>
      <c r="D21" s="31">
        <f>G21+J21+M21+P21+S21+V21</f>
        <v>334933</v>
      </c>
      <c r="E21" s="32">
        <f t="shared" si="6"/>
        <v>77572</v>
      </c>
      <c r="F21" s="33">
        <f t="shared" si="11"/>
        <v>257361</v>
      </c>
      <c r="G21" s="31">
        <v>133364</v>
      </c>
      <c r="H21" s="32">
        <f t="shared" si="0"/>
        <v>31907</v>
      </c>
      <c r="I21" s="31">
        <v>101457</v>
      </c>
      <c r="J21" s="34">
        <v>115648</v>
      </c>
      <c r="K21" s="32">
        <f t="shared" si="7"/>
        <v>27267</v>
      </c>
      <c r="L21" s="34">
        <v>88381</v>
      </c>
      <c r="M21" s="31">
        <v>16046</v>
      </c>
      <c r="N21" s="32">
        <f t="shared" si="8"/>
        <v>4361</v>
      </c>
      <c r="O21" s="31">
        <v>11685</v>
      </c>
      <c r="P21" s="34">
        <v>28250</v>
      </c>
      <c r="Q21" s="32">
        <f t="shared" si="9"/>
        <v>7120</v>
      </c>
      <c r="R21" s="34">
        <v>21130</v>
      </c>
      <c r="S21" s="31">
        <v>34394</v>
      </c>
      <c r="T21" s="32">
        <f t="shared" si="12"/>
        <v>7353</v>
      </c>
      <c r="U21" s="31">
        <v>27041</v>
      </c>
      <c r="V21" s="34">
        <v>7231</v>
      </c>
      <c r="W21" s="32">
        <f t="shared" si="10"/>
        <v>-436</v>
      </c>
      <c r="X21" s="34">
        <v>7667</v>
      </c>
      <c r="Y21" s="31"/>
      <c r="Z21" s="32"/>
      <c r="AA21" s="31"/>
      <c r="AB21" s="5"/>
    </row>
    <row r="22" spans="2:28" ht="19.5" customHeight="1" x14ac:dyDescent="0.3">
      <c r="B22" s="171"/>
      <c r="C22" s="9" t="s">
        <v>15</v>
      </c>
      <c r="D22" s="31">
        <f>G22+J22+M22+P22+S22+V22+Y22</f>
        <v>265867</v>
      </c>
      <c r="E22" s="32">
        <f t="shared" si="6"/>
        <v>7484</v>
      </c>
      <c r="F22" s="33">
        <f t="shared" si="11"/>
        <v>258383</v>
      </c>
      <c r="G22" s="31">
        <v>79117</v>
      </c>
      <c r="H22" s="32">
        <f t="shared" si="0"/>
        <v>3043</v>
      </c>
      <c r="I22" s="31">
        <v>76074</v>
      </c>
      <c r="J22" s="34">
        <v>102821</v>
      </c>
      <c r="K22" s="32">
        <f t="shared" si="7"/>
        <v>3097</v>
      </c>
      <c r="L22" s="34">
        <v>99724</v>
      </c>
      <c r="M22" s="31">
        <v>28359</v>
      </c>
      <c r="N22" s="32">
        <f t="shared" si="8"/>
        <v>-2950</v>
      </c>
      <c r="O22" s="31">
        <v>31309</v>
      </c>
      <c r="P22" s="34">
        <v>25159</v>
      </c>
      <c r="Q22" s="32">
        <f t="shared" si="9"/>
        <v>1731</v>
      </c>
      <c r="R22" s="34">
        <v>23428</v>
      </c>
      <c r="S22" s="31">
        <v>18585</v>
      </c>
      <c r="T22" s="32">
        <f t="shared" si="12"/>
        <v>2867</v>
      </c>
      <c r="U22" s="31">
        <v>15718</v>
      </c>
      <c r="V22" s="34">
        <v>11826</v>
      </c>
      <c r="W22" s="32">
        <f t="shared" si="10"/>
        <v>-304</v>
      </c>
      <c r="X22" s="34">
        <v>12130</v>
      </c>
      <c r="Y22" s="31"/>
      <c r="Z22" s="32">
        <f>Y22-AA22</f>
        <v>0</v>
      </c>
      <c r="AA22" s="31"/>
      <c r="AB22" s="5"/>
    </row>
    <row r="23" spans="2:28" ht="19.5" customHeight="1" x14ac:dyDescent="0.3">
      <c r="B23" s="171" t="s">
        <v>22</v>
      </c>
      <c r="C23" s="9" t="s">
        <v>13</v>
      </c>
      <c r="D23" s="31">
        <f>G23+J23+M23+P23+S23+V23+Y23</f>
        <v>721228</v>
      </c>
      <c r="E23" s="32">
        <f t="shared" si="6"/>
        <v>105036</v>
      </c>
      <c r="F23" s="33">
        <f t="shared" si="11"/>
        <v>616192</v>
      </c>
      <c r="G23" s="31">
        <v>243647</v>
      </c>
      <c r="H23" s="32">
        <f t="shared" si="0"/>
        <v>28544</v>
      </c>
      <c r="I23" s="31">
        <v>215103</v>
      </c>
      <c r="J23" s="34">
        <v>257650</v>
      </c>
      <c r="K23" s="32">
        <f t="shared" si="7"/>
        <v>34141</v>
      </c>
      <c r="L23" s="34">
        <v>223509</v>
      </c>
      <c r="M23" s="31">
        <v>65621</v>
      </c>
      <c r="N23" s="32">
        <f t="shared" si="8"/>
        <v>12076</v>
      </c>
      <c r="O23" s="31">
        <v>53545</v>
      </c>
      <c r="P23" s="34">
        <v>70163</v>
      </c>
      <c r="Q23" s="32">
        <f t="shared" si="9"/>
        <v>13171</v>
      </c>
      <c r="R23" s="34">
        <v>56992</v>
      </c>
      <c r="S23" s="31">
        <v>60168</v>
      </c>
      <c r="T23" s="32">
        <f t="shared" si="12"/>
        <v>18316</v>
      </c>
      <c r="U23" s="31">
        <v>41852</v>
      </c>
      <c r="V23" s="34">
        <v>23979</v>
      </c>
      <c r="W23" s="32">
        <f t="shared" si="10"/>
        <v>-1212</v>
      </c>
      <c r="X23" s="34">
        <v>25191</v>
      </c>
      <c r="Y23" s="31"/>
      <c r="Z23" s="32"/>
      <c r="AA23" s="31"/>
      <c r="AB23" s="5"/>
    </row>
    <row r="24" spans="2:28" ht="19.5" customHeight="1" x14ac:dyDescent="0.3">
      <c r="B24" s="171"/>
      <c r="C24" s="9" t="s">
        <v>14</v>
      </c>
      <c r="D24" s="31">
        <f>G24+J24+M24+P24+S24+V24+Y24</f>
        <v>459848</v>
      </c>
      <c r="E24" s="32">
        <f t="shared" si="6"/>
        <v>212633</v>
      </c>
      <c r="F24" s="33">
        <f t="shared" si="11"/>
        <v>247215</v>
      </c>
      <c r="G24" s="31">
        <v>197997</v>
      </c>
      <c r="H24" s="32">
        <f t="shared" si="0"/>
        <v>99449</v>
      </c>
      <c r="I24" s="31">
        <v>98548</v>
      </c>
      <c r="J24" s="34">
        <v>163273</v>
      </c>
      <c r="K24" s="32">
        <f t="shared" si="7"/>
        <v>79061</v>
      </c>
      <c r="L24" s="34">
        <v>84212</v>
      </c>
      <c r="M24" s="31">
        <v>18611</v>
      </c>
      <c r="N24" s="32">
        <f t="shared" si="8"/>
        <v>7663</v>
      </c>
      <c r="O24" s="31">
        <v>10948</v>
      </c>
      <c r="P24" s="34">
        <v>30584</v>
      </c>
      <c r="Q24" s="32">
        <f t="shared" si="9"/>
        <v>9948</v>
      </c>
      <c r="R24" s="34">
        <v>20636</v>
      </c>
      <c r="S24" s="31">
        <v>41399</v>
      </c>
      <c r="T24" s="32">
        <f t="shared" si="12"/>
        <v>15934</v>
      </c>
      <c r="U24" s="31">
        <v>25465</v>
      </c>
      <c r="V24" s="34">
        <v>7984</v>
      </c>
      <c r="W24" s="32">
        <f t="shared" si="10"/>
        <v>578</v>
      </c>
      <c r="X24" s="34">
        <v>7406</v>
      </c>
      <c r="Y24" s="31"/>
      <c r="Z24" s="32"/>
      <c r="AA24" s="31"/>
      <c r="AB24" s="5"/>
    </row>
    <row r="25" spans="2:28" ht="19.5" customHeight="1" x14ac:dyDescent="0.3">
      <c r="B25" s="171"/>
      <c r="C25" s="9" t="s">
        <v>15</v>
      </c>
      <c r="D25" s="31">
        <f>G25+J25+M25+P25+S25+V25+Y25</f>
        <v>283101</v>
      </c>
      <c r="E25" s="32">
        <f t="shared" si="6"/>
        <v>7393</v>
      </c>
      <c r="F25" s="33">
        <f t="shared" si="11"/>
        <v>275708</v>
      </c>
      <c r="G25" s="31">
        <v>84136</v>
      </c>
      <c r="H25" s="32">
        <f t="shared" si="0"/>
        <v>1514</v>
      </c>
      <c r="I25" s="31">
        <v>82622</v>
      </c>
      <c r="J25" s="34">
        <v>108929</v>
      </c>
      <c r="K25" s="32">
        <f t="shared" si="7"/>
        <v>2162</v>
      </c>
      <c r="L25" s="34">
        <v>106767</v>
      </c>
      <c r="M25" s="31">
        <v>30510</v>
      </c>
      <c r="N25" s="32">
        <f t="shared" si="8"/>
        <v>-2147</v>
      </c>
      <c r="O25" s="31">
        <v>32657</v>
      </c>
      <c r="P25" s="34">
        <v>26917</v>
      </c>
      <c r="Q25" s="32">
        <f t="shared" si="9"/>
        <v>3845</v>
      </c>
      <c r="R25" s="34">
        <v>23072</v>
      </c>
      <c r="S25" s="31">
        <v>19665</v>
      </c>
      <c r="T25" s="32">
        <f t="shared" si="12"/>
        <v>2394</v>
      </c>
      <c r="U25" s="31">
        <v>17271</v>
      </c>
      <c r="V25" s="34">
        <v>12944</v>
      </c>
      <c r="W25" s="32">
        <f t="shared" si="10"/>
        <v>-375</v>
      </c>
      <c r="X25" s="34">
        <v>13319</v>
      </c>
      <c r="Y25" s="31"/>
      <c r="Z25" s="32">
        <f>Y25-AA25</f>
        <v>0</v>
      </c>
      <c r="AA25" s="31"/>
      <c r="AB25" s="5"/>
    </row>
    <row r="26" spans="2:28" ht="19.5" customHeight="1" x14ac:dyDescent="0.3">
      <c r="B26" s="171" t="s">
        <v>23</v>
      </c>
      <c r="C26" s="9" t="s">
        <v>13</v>
      </c>
      <c r="D26" s="31">
        <f>G26+J26+M26+P26+S26+V26</f>
        <v>708109</v>
      </c>
      <c r="E26" s="32">
        <f t="shared" si="6"/>
        <v>39935</v>
      </c>
      <c r="F26" s="33">
        <f t="shared" si="11"/>
        <v>668174</v>
      </c>
      <c r="G26" s="31">
        <v>237712</v>
      </c>
      <c r="H26" s="32">
        <f t="shared" si="0"/>
        <v>-5440</v>
      </c>
      <c r="I26" s="31">
        <v>243152</v>
      </c>
      <c r="J26" s="34">
        <v>250557</v>
      </c>
      <c r="K26" s="32">
        <f t="shared" si="7"/>
        <v>11801</v>
      </c>
      <c r="L26" s="34">
        <v>238756</v>
      </c>
      <c r="M26" s="31">
        <v>65881</v>
      </c>
      <c r="N26" s="32">
        <f t="shared" si="8"/>
        <v>7932</v>
      </c>
      <c r="O26" s="31">
        <v>57949</v>
      </c>
      <c r="P26" s="34">
        <v>68289</v>
      </c>
      <c r="Q26" s="32">
        <f t="shared" si="9"/>
        <v>2917</v>
      </c>
      <c r="R26" s="34">
        <v>65372</v>
      </c>
      <c r="S26" s="31">
        <v>60406</v>
      </c>
      <c r="T26" s="32">
        <f t="shared" si="12"/>
        <v>17879</v>
      </c>
      <c r="U26" s="31">
        <v>42527</v>
      </c>
      <c r="V26" s="34">
        <v>25264</v>
      </c>
      <c r="W26" s="32">
        <f t="shared" si="10"/>
        <v>4846</v>
      </c>
      <c r="X26" s="34">
        <v>20418</v>
      </c>
      <c r="Y26" s="31"/>
      <c r="Z26" s="32"/>
      <c r="AA26" s="31"/>
      <c r="AB26" s="5"/>
    </row>
    <row r="27" spans="2:28" ht="19.5" customHeight="1" x14ac:dyDescent="0.3">
      <c r="B27" s="171"/>
      <c r="C27" s="9" t="s">
        <v>14</v>
      </c>
      <c r="D27" s="31">
        <f>G27+J27+M27+P27+S27+V27</f>
        <v>577629</v>
      </c>
      <c r="E27" s="32">
        <f t="shared" si="6"/>
        <v>300198</v>
      </c>
      <c r="F27" s="33">
        <f t="shared" si="11"/>
        <v>277431</v>
      </c>
      <c r="G27" s="31">
        <v>222742</v>
      </c>
      <c r="H27" s="32">
        <f t="shared" si="0"/>
        <v>113840</v>
      </c>
      <c r="I27" s="31">
        <v>108902</v>
      </c>
      <c r="J27" s="34">
        <v>201705</v>
      </c>
      <c r="K27" s="32">
        <f t="shared" si="7"/>
        <v>106089</v>
      </c>
      <c r="L27" s="34">
        <v>95616</v>
      </c>
      <c r="M27" s="31">
        <v>37608</v>
      </c>
      <c r="N27" s="32">
        <f t="shared" si="8"/>
        <v>24680</v>
      </c>
      <c r="O27" s="31">
        <v>12928</v>
      </c>
      <c r="P27" s="34">
        <v>56263</v>
      </c>
      <c r="Q27" s="32">
        <f t="shared" si="9"/>
        <v>32450</v>
      </c>
      <c r="R27" s="34">
        <v>23813</v>
      </c>
      <c r="S27" s="31">
        <v>43515</v>
      </c>
      <c r="T27" s="32">
        <f t="shared" si="12"/>
        <v>15914</v>
      </c>
      <c r="U27" s="31">
        <v>27601</v>
      </c>
      <c r="V27" s="34">
        <v>15796</v>
      </c>
      <c r="W27" s="32">
        <f t="shared" si="10"/>
        <v>7225</v>
      </c>
      <c r="X27" s="34">
        <v>8571</v>
      </c>
      <c r="Y27" s="31"/>
      <c r="Z27" s="32"/>
      <c r="AA27" s="31"/>
      <c r="AB27" s="5"/>
    </row>
    <row r="28" spans="2:28" ht="19.5" customHeight="1" x14ac:dyDescent="0.3">
      <c r="B28" s="171"/>
      <c r="C28" s="9" t="s">
        <v>15</v>
      </c>
      <c r="D28" s="31">
        <f>G28+J28+M28+P28+S28+V28+Y28</f>
        <v>297029</v>
      </c>
      <c r="E28" s="32">
        <f t="shared" si="6"/>
        <v>1089</v>
      </c>
      <c r="F28" s="33">
        <f t="shared" si="11"/>
        <v>295940</v>
      </c>
      <c r="G28" s="31">
        <v>84939</v>
      </c>
      <c r="H28" s="32">
        <f t="shared" si="0"/>
        <v>-3399</v>
      </c>
      <c r="I28" s="31">
        <v>88338</v>
      </c>
      <c r="J28" s="34">
        <v>109981</v>
      </c>
      <c r="K28" s="32">
        <f t="shared" si="7"/>
        <v>-1851</v>
      </c>
      <c r="L28" s="34">
        <v>111832</v>
      </c>
      <c r="M28" s="31">
        <v>42219</v>
      </c>
      <c r="N28" s="32">
        <f t="shared" si="8"/>
        <v>7818</v>
      </c>
      <c r="O28" s="31">
        <v>34401</v>
      </c>
      <c r="P28" s="34">
        <v>27024</v>
      </c>
      <c r="Q28" s="32">
        <f t="shared" si="9"/>
        <v>-1939</v>
      </c>
      <c r="R28" s="34">
        <v>28963</v>
      </c>
      <c r="S28" s="31">
        <v>19900</v>
      </c>
      <c r="T28" s="32">
        <f t="shared" si="12"/>
        <v>1647</v>
      </c>
      <c r="U28" s="31">
        <v>18253</v>
      </c>
      <c r="V28" s="34">
        <v>12966</v>
      </c>
      <c r="W28" s="32">
        <f t="shared" si="10"/>
        <v>-1187</v>
      </c>
      <c r="X28" s="34">
        <v>14153</v>
      </c>
      <c r="Y28" s="31"/>
      <c r="Z28" s="32">
        <f>Y28-AA28</f>
        <v>0</v>
      </c>
      <c r="AA28" s="31"/>
      <c r="AB28" s="5"/>
    </row>
    <row r="29" spans="2:28" ht="19.5" customHeight="1" x14ac:dyDescent="0.3">
      <c r="B29" s="171" t="s">
        <v>24</v>
      </c>
      <c r="C29" s="9" t="s">
        <v>13</v>
      </c>
      <c r="D29" s="31">
        <f>G29+J29+M29+P29+S29+V29+Y29</f>
        <v>729371</v>
      </c>
      <c r="E29" s="32">
        <f t="shared" si="6"/>
        <v>38889</v>
      </c>
      <c r="F29" s="33">
        <f t="shared" si="11"/>
        <v>690482</v>
      </c>
      <c r="G29" s="31">
        <v>247807</v>
      </c>
      <c r="H29" s="32">
        <f t="shared" si="0"/>
        <v>5527</v>
      </c>
      <c r="I29" s="31">
        <v>242280</v>
      </c>
      <c r="J29" s="34">
        <v>253535</v>
      </c>
      <c r="K29" s="32">
        <f t="shared" si="7"/>
        <v>8616</v>
      </c>
      <c r="L29" s="34">
        <v>244919</v>
      </c>
      <c r="M29" s="31">
        <v>68343</v>
      </c>
      <c r="N29" s="32">
        <f t="shared" si="8"/>
        <v>7485</v>
      </c>
      <c r="O29" s="31">
        <v>60858</v>
      </c>
      <c r="P29" s="34">
        <v>71035</v>
      </c>
      <c r="Q29" s="32">
        <f t="shared" si="9"/>
        <v>4414</v>
      </c>
      <c r="R29" s="34">
        <v>66621</v>
      </c>
      <c r="S29" s="31">
        <v>63402</v>
      </c>
      <c r="T29" s="32">
        <f t="shared" si="12"/>
        <v>12457</v>
      </c>
      <c r="U29" s="31">
        <v>50945</v>
      </c>
      <c r="V29" s="34">
        <v>25249</v>
      </c>
      <c r="W29" s="32">
        <f t="shared" si="10"/>
        <v>390</v>
      </c>
      <c r="X29" s="34">
        <v>24859</v>
      </c>
      <c r="Y29" s="31"/>
      <c r="Z29" s="32"/>
      <c r="AA29" s="31"/>
      <c r="AB29" s="5"/>
    </row>
    <row r="30" spans="2:28" ht="19.5" customHeight="1" x14ac:dyDescent="0.3">
      <c r="B30" s="171"/>
      <c r="C30" s="9" t="s">
        <v>14</v>
      </c>
      <c r="D30" s="31">
        <f>G30+J30+M30+P30+S30+V30</f>
        <v>601636</v>
      </c>
      <c r="E30" s="32">
        <f t="shared" si="6"/>
        <v>333258</v>
      </c>
      <c r="F30" s="33">
        <f t="shared" si="11"/>
        <v>268378</v>
      </c>
      <c r="G30" s="31">
        <v>223681</v>
      </c>
      <c r="H30" s="32">
        <f t="shared" si="0"/>
        <v>116194</v>
      </c>
      <c r="I30" s="31">
        <v>107487</v>
      </c>
      <c r="J30" s="34">
        <v>212649</v>
      </c>
      <c r="K30" s="32">
        <f t="shared" si="7"/>
        <v>120201</v>
      </c>
      <c r="L30" s="34">
        <v>92448</v>
      </c>
      <c r="M30" s="31">
        <v>42503</v>
      </c>
      <c r="N30" s="32">
        <f t="shared" si="8"/>
        <v>29785</v>
      </c>
      <c r="O30" s="31">
        <v>12718</v>
      </c>
      <c r="P30" s="34">
        <v>60600</v>
      </c>
      <c r="Q30" s="32">
        <f t="shared" si="9"/>
        <v>38380</v>
      </c>
      <c r="R30" s="34">
        <v>22220</v>
      </c>
      <c r="S30" s="31">
        <v>48624</v>
      </c>
      <c r="T30" s="32">
        <f t="shared" si="12"/>
        <v>22976</v>
      </c>
      <c r="U30" s="31">
        <v>25648</v>
      </c>
      <c r="V30" s="34">
        <v>13579</v>
      </c>
      <c r="W30" s="32">
        <f t="shared" si="10"/>
        <v>5722</v>
      </c>
      <c r="X30" s="34">
        <v>7857</v>
      </c>
      <c r="Y30" s="31"/>
      <c r="Z30" s="32"/>
      <c r="AA30" s="31"/>
      <c r="AB30" s="5"/>
    </row>
    <row r="31" spans="2:28" ht="19.5" customHeight="1" x14ac:dyDescent="0.3">
      <c r="B31" s="171"/>
      <c r="C31" s="9" t="s">
        <v>15</v>
      </c>
      <c r="D31" s="31">
        <f>G31+J31+M31+P31+S31+V31+Y31</f>
        <v>296197</v>
      </c>
      <c r="E31" s="32">
        <f t="shared" si="6"/>
        <v>-22196</v>
      </c>
      <c r="F31" s="33">
        <f t="shared" si="11"/>
        <v>318393</v>
      </c>
      <c r="G31" s="31">
        <v>88754</v>
      </c>
      <c r="H31" s="32">
        <f t="shared" si="0"/>
        <v>-7700</v>
      </c>
      <c r="I31" s="31">
        <v>96454</v>
      </c>
      <c r="J31" s="34">
        <v>112782</v>
      </c>
      <c r="K31" s="32">
        <f t="shared" si="7"/>
        <v>-7126</v>
      </c>
      <c r="L31" s="34">
        <v>119908</v>
      </c>
      <c r="M31" s="31">
        <v>31852</v>
      </c>
      <c r="N31" s="32">
        <f t="shared" si="8"/>
        <v>-6078</v>
      </c>
      <c r="O31" s="31">
        <v>37930</v>
      </c>
      <c r="P31" s="34">
        <v>29169</v>
      </c>
      <c r="Q31" s="32">
        <f t="shared" si="9"/>
        <v>-3</v>
      </c>
      <c r="R31" s="34">
        <v>29172</v>
      </c>
      <c r="S31" s="31">
        <v>21084</v>
      </c>
      <c r="T31" s="32">
        <f t="shared" si="12"/>
        <v>643</v>
      </c>
      <c r="U31" s="31">
        <v>20441</v>
      </c>
      <c r="V31" s="34">
        <v>12556</v>
      </c>
      <c r="W31" s="32">
        <f t="shared" si="10"/>
        <v>-1932</v>
      </c>
      <c r="X31" s="34">
        <v>14488</v>
      </c>
      <c r="Y31" s="31"/>
      <c r="Z31" s="32">
        <f>Y31-AA31</f>
        <v>0</v>
      </c>
      <c r="AA31" s="31"/>
      <c r="AB31" s="5"/>
    </row>
    <row r="32" spans="2:28" ht="19.5" customHeight="1" x14ac:dyDescent="0.3">
      <c r="B32" s="171" t="s">
        <v>25</v>
      </c>
      <c r="C32" s="9" t="s">
        <v>13</v>
      </c>
      <c r="D32" s="31">
        <f>G32+J32+M32+P32+S32+V32+Y32</f>
        <v>0</v>
      </c>
      <c r="E32" s="32">
        <f t="shared" si="6"/>
        <v>-640836</v>
      </c>
      <c r="F32" s="33">
        <f t="shared" si="11"/>
        <v>640836</v>
      </c>
      <c r="G32" s="31"/>
      <c r="H32" s="32">
        <f t="shared" si="0"/>
        <v>-227463</v>
      </c>
      <c r="I32" s="31">
        <v>227463</v>
      </c>
      <c r="J32" s="34"/>
      <c r="K32" s="32">
        <f t="shared" si="7"/>
        <v>-226754</v>
      </c>
      <c r="L32" s="34">
        <v>226754</v>
      </c>
      <c r="M32" s="31"/>
      <c r="N32" s="32">
        <f t="shared" si="8"/>
        <v>-55340</v>
      </c>
      <c r="O32" s="31">
        <v>55340</v>
      </c>
      <c r="P32" s="34"/>
      <c r="Q32" s="32">
        <f t="shared" si="9"/>
        <v>-61735</v>
      </c>
      <c r="R32" s="34">
        <v>61735</v>
      </c>
      <c r="S32" s="31"/>
      <c r="T32" s="32">
        <f t="shared" si="12"/>
        <v>-46415</v>
      </c>
      <c r="U32" s="31">
        <v>46415</v>
      </c>
      <c r="V32" s="34"/>
      <c r="W32" s="32">
        <f t="shared" si="10"/>
        <v>-23129</v>
      </c>
      <c r="X32" s="34">
        <v>23129</v>
      </c>
      <c r="Y32" s="31"/>
      <c r="Z32" s="32"/>
      <c r="AA32" s="31"/>
      <c r="AB32" s="5"/>
    </row>
    <row r="33" spans="2:28" ht="19.5" customHeight="1" x14ac:dyDescent="0.3">
      <c r="B33" s="171"/>
      <c r="C33" s="9" t="s">
        <v>14</v>
      </c>
      <c r="D33" s="31">
        <f>G33+J33+M33+P33+S33+V33</f>
        <v>0</v>
      </c>
      <c r="E33" s="32">
        <f t="shared" si="6"/>
        <v>-260134</v>
      </c>
      <c r="F33" s="33">
        <f t="shared" si="11"/>
        <v>260134</v>
      </c>
      <c r="G33" s="31"/>
      <c r="H33" s="32">
        <f t="shared" si="0"/>
        <v>-103922</v>
      </c>
      <c r="I33" s="31">
        <v>103922</v>
      </c>
      <c r="J33" s="34"/>
      <c r="K33" s="32">
        <f t="shared" si="7"/>
        <v>-88843</v>
      </c>
      <c r="L33" s="34">
        <v>88843</v>
      </c>
      <c r="M33" s="31"/>
      <c r="N33" s="32">
        <f t="shared" si="8"/>
        <v>-11501</v>
      </c>
      <c r="O33" s="31">
        <v>11501</v>
      </c>
      <c r="P33" s="34"/>
      <c r="Q33" s="32">
        <f t="shared" si="9"/>
        <v>-22008</v>
      </c>
      <c r="R33" s="34">
        <v>22008</v>
      </c>
      <c r="S33" s="31"/>
      <c r="T33" s="32">
        <f t="shared" si="12"/>
        <v>-25757</v>
      </c>
      <c r="U33" s="31">
        <v>25757</v>
      </c>
      <c r="V33" s="34"/>
      <c r="W33" s="32">
        <f t="shared" si="10"/>
        <v>-8103</v>
      </c>
      <c r="X33" s="34">
        <v>8103</v>
      </c>
      <c r="Y33" s="31"/>
      <c r="Z33" s="32"/>
      <c r="AA33" s="31"/>
      <c r="AB33" s="5"/>
    </row>
    <row r="34" spans="2:28" ht="19.5" customHeight="1" x14ac:dyDescent="0.3">
      <c r="B34" s="171"/>
      <c r="C34" s="9" t="s">
        <v>15</v>
      </c>
      <c r="D34" s="31">
        <f>G34+J34+M34+P34+S34+V34+Y34</f>
        <v>0</v>
      </c>
      <c r="E34" s="32">
        <f t="shared" si="6"/>
        <v>-298182</v>
      </c>
      <c r="F34" s="33">
        <f t="shared" si="11"/>
        <v>298182</v>
      </c>
      <c r="G34" s="31"/>
      <c r="H34" s="32">
        <f t="shared" si="0"/>
        <v>-89483</v>
      </c>
      <c r="I34" s="31">
        <v>89483</v>
      </c>
      <c r="J34" s="34"/>
      <c r="K34" s="32">
        <f t="shared" si="7"/>
        <v>-111253</v>
      </c>
      <c r="L34" s="34">
        <v>111253</v>
      </c>
      <c r="M34" s="31"/>
      <c r="N34" s="32">
        <f t="shared" si="8"/>
        <v>-35711</v>
      </c>
      <c r="O34" s="31">
        <v>35711</v>
      </c>
      <c r="P34" s="34"/>
      <c r="Q34" s="32">
        <f t="shared" si="9"/>
        <v>-28028</v>
      </c>
      <c r="R34" s="34">
        <v>28028</v>
      </c>
      <c r="S34" s="31"/>
      <c r="T34" s="32">
        <f t="shared" si="12"/>
        <v>-19022</v>
      </c>
      <c r="U34" s="31">
        <v>19022</v>
      </c>
      <c r="V34" s="34"/>
      <c r="W34" s="32">
        <f t="shared" si="10"/>
        <v>-14685</v>
      </c>
      <c r="X34" s="34">
        <v>14685</v>
      </c>
      <c r="Y34" s="31"/>
      <c r="Z34" s="32">
        <f>Y34-AA34</f>
        <v>0</v>
      </c>
      <c r="AA34" s="31"/>
      <c r="AB34" s="5"/>
    </row>
    <row r="35" spans="2:28" ht="19.5" customHeight="1" x14ac:dyDescent="0.3">
      <c r="B35" s="171" t="s">
        <v>26</v>
      </c>
      <c r="C35" s="9" t="s">
        <v>13</v>
      </c>
      <c r="D35" s="31">
        <f>G35+J35+M35+P35+S35+V35</f>
        <v>0</v>
      </c>
      <c r="E35" s="32">
        <f t="shared" ref="E35:E46" si="13">D35-F35</f>
        <v>-654891</v>
      </c>
      <c r="F35" s="33">
        <f t="shared" si="11"/>
        <v>654891</v>
      </c>
      <c r="G35" s="31"/>
      <c r="H35" s="32">
        <f t="shared" si="0"/>
        <v>-229077</v>
      </c>
      <c r="I35" s="31">
        <v>229077</v>
      </c>
      <c r="J35" s="34"/>
      <c r="K35" s="32">
        <f t="shared" si="7"/>
        <v>-237121</v>
      </c>
      <c r="L35" s="34">
        <v>237121</v>
      </c>
      <c r="M35" s="31"/>
      <c r="N35" s="32">
        <f t="shared" si="8"/>
        <v>-55747</v>
      </c>
      <c r="O35" s="31">
        <v>55747</v>
      </c>
      <c r="P35" s="34"/>
      <c r="Q35" s="32">
        <f t="shared" si="9"/>
        <v>-62619</v>
      </c>
      <c r="R35" s="34">
        <v>62619</v>
      </c>
      <c r="S35" s="31"/>
      <c r="T35" s="32">
        <f t="shared" si="12"/>
        <v>-46927</v>
      </c>
      <c r="U35" s="31">
        <v>46927</v>
      </c>
      <c r="V35" s="34"/>
      <c r="W35" s="32">
        <f t="shared" si="10"/>
        <v>-23400</v>
      </c>
      <c r="X35" s="34">
        <v>23400</v>
      </c>
      <c r="Y35" s="31"/>
      <c r="Z35" s="32"/>
      <c r="AA35" s="31"/>
      <c r="AB35" s="5"/>
    </row>
    <row r="36" spans="2:28" ht="19.5" customHeight="1" x14ac:dyDescent="0.3">
      <c r="B36" s="171"/>
      <c r="C36" s="9" t="s">
        <v>14</v>
      </c>
      <c r="D36" s="31">
        <f>G36+J36+M36+P36+S36+V36</f>
        <v>0</v>
      </c>
      <c r="E36" s="32">
        <f t="shared" si="13"/>
        <v>-295366</v>
      </c>
      <c r="F36" s="33">
        <f t="shared" si="11"/>
        <v>295366</v>
      </c>
      <c r="G36" s="31"/>
      <c r="H36" s="32">
        <f t="shared" si="0"/>
        <v>-115161</v>
      </c>
      <c r="I36" s="31">
        <v>115161</v>
      </c>
      <c r="J36" s="34"/>
      <c r="K36" s="32">
        <f t="shared" si="7"/>
        <v>-103569</v>
      </c>
      <c r="L36" s="34">
        <v>103569</v>
      </c>
      <c r="M36" s="31"/>
      <c r="N36" s="32">
        <f t="shared" si="8"/>
        <v>-13168</v>
      </c>
      <c r="O36" s="31">
        <v>13168</v>
      </c>
      <c r="P36" s="34"/>
      <c r="Q36" s="32">
        <f t="shared" si="9"/>
        <v>-25114</v>
      </c>
      <c r="R36" s="34">
        <v>25114</v>
      </c>
      <c r="S36" s="31"/>
      <c r="T36" s="32">
        <f t="shared" si="12"/>
        <v>-28071</v>
      </c>
      <c r="U36" s="31">
        <v>28071</v>
      </c>
      <c r="V36" s="34"/>
      <c r="W36" s="32">
        <f t="shared" si="10"/>
        <v>-10283</v>
      </c>
      <c r="X36" s="34">
        <v>10283</v>
      </c>
      <c r="Y36" s="31"/>
      <c r="Z36" s="32"/>
      <c r="AA36" s="31"/>
      <c r="AB36" s="5"/>
    </row>
    <row r="37" spans="2:28" ht="19.5" customHeight="1" x14ac:dyDescent="0.3">
      <c r="B37" s="171"/>
      <c r="C37" s="9" t="s">
        <v>15</v>
      </c>
      <c r="D37" s="31">
        <f>G37+J37+M37+P37+S37+V37+Y37</f>
        <v>0</v>
      </c>
      <c r="E37" s="32">
        <f t="shared" si="13"/>
        <v>-297364</v>
      </c>
      <c r="F37" s="33">
        <f t="shared" si="11"/>
        <v>297364</v>
      </c>
      <c r="G37" s="31"/>
      <c r="H37" s="32">
        <f t="shared" si="0"/>
        <v>-88079</v>
      </c>
      <c r="I37" s="31">
        <v>88079</v>
      </c>
      <c r="J37" s="34"/>
      <c r="K37" s="32">
        <f t="shared" si="7"/>
        <v>-112426</v>
      </c>
      <c r="L37" s="34">
        <v>112426</v>
      </c>
      <c r="M37" s="31"/>
      <c r="N37" s="32">
        <f t="shared" si="8"/>
        <v>-37142</v>
      </c>
      <c r="O37" s="31">
        <v>37142</v>
      </c>
      <c r="P37" s="34"/>
      <c r="Q37" s="32">
        <f t="shared" si="9"/>
        <v>-25925</v>
      </c>
      <c r="R37" s="34">
        <v>25925</v>
      </c>
      <c r="S37" s="31"/>
      <c r="T37" s="32">
        <f t="shared" si="12"/>
        <v>-18791</v>
      </c>
      <c r="U37" s="31">
        <v>18791</v>
      </c>
      <c r="V37" s="34"/>
      <c r="W37" s="32">
        <f t="shared" si="10"/>
        <v>-15001</v>
      </c>
      <c r="X37" s="34">
        <v>15001</v>
      </c>
      <c r="Y37" s="31"/>
      <c r="Z37" s="32">
        <f>Y37-AA37</f>
        <v>0</v>
      </c>
      <c r="AA37" s="31"/>
      <c r="AB37" s="5"/>
    </row>
    <row r="38" spans="2:28" ht="19.5" customHeight="1" x14ac:dyDescent="0.3">
      <c r="B38" s="171" t="s">
        <v>27</v>
      </c>
      <c r="C38" s="9" t="s">
        <v>13</v>
      </c>
      <c r="D38" s="31">
        <f>G38+J38+M38+P38+S38+V38</f>
        <v>0</v>
      </c>
      <c r="E38" s="32">
        <f t="shared" si="13"/>
        <v>-633282</v>
      </c>
      <c r="F38" s="33">
        <f t="shared" si="11"/>
        <v>633282</v>
      </c>
      <c r="G38" s="31"/>
      <c r="H38" s="32">
        <f t="shared" si="0"/>
        <v>-222524</v>
      </c>
      <c r="I38" s="31">
        <v>222524</v>
      </c>
      <c r="J38" s="34"/>
      <c r="K38" s="32">
        <f t="shared" si="7"/>
        <v>-226794</v>
      </c>
      <c r="L38" s="34">
        <v>226794</v>
      </c>
      <c r="M38" s="31"/>
      <c r="N38" s="32">
        <f t="shared" si="8"/>
        <v>-53408</v>
      </c>
      <c r="O38" s="31">
        <v>53408</v>
      </c>
      <c r="P38" s="34"/>
      <c r="Q38" s="32">
        <f t="shared" si="9"/>
        <v>-61148</v>
      </c>
      <c r="R38" s="34">
        <v>61148</v>
      </c>
      <c r="S38" s="31"/>
      <c r="T38" s="32">
        <f t="shared" si="12"/>
        <v>-46901</v>
      </c>
      <c r="U38" s="31">
        <v>46901</v>
      </c>
      <c r="V38" s="34"/>
      <c r="W38" s="32">
        <f t="shared" si="10"/>
        <v>-22507</v>
      </c>
      <c r="X38" s="34">
        <v>22507</v>
      </c>
      <c r="Y38" s="31"/>
      <c r="Z38" s="32"/>
      <c r="AA38" s="31"/>
      <c r="AB38" s="5"/>
    </row>
    <row r="39" spans="2:28" ht="19.5" customHeight="1" x14ac:dyDescent="0.3">
      <c r="B39" s="171"/>
      <c r="C39" s="9" t="s">
        <v>14</v>
      </c>
      <c r="D39" s="31">
        <f>G39+J39+M39+P39+S39+V39</f>
        <v>0</v>
      </c>
      <c r="E39" s="32">
        <f t="shared" si="13"/>
        <v>-261771</v>
      </c>
      <c r="F39" s="33">
        <f t="shared" si="11"/>
        <v>261771</v>
      </c>
      <c r="G39" s="31"/>
      <c r="H39" s="32">
        <f t="shared" si="0"/>
        <v>-103471</v>
      </c>
      <c r="I39" s="31">
        <v>103471</v>
      </c>
      <c r="J39" s="34"/>
      <c r="K39" s="32">
        <f t="shared" si="7"/>
        <v>-91697</v>
      </c>
      <c r="L39" s="34">
        <v>91697</v>
      </c>
      <c r="M39" s="31"/>
      <c r="N39" s="32">
        <f t="shared" si="8"/>
        <v>-11685</v>
      </c>
      <c r="O39" s="31">
        <v>11685</v>
      </c>
      <c r="P39" s="34"/>
      <c r="Q39" s="32">
        <f t="shared" si="9"/>
        <v>-21930</v>
      </c>
      <c r="R39" s="34">
        <v>21930</v>
      </c>
      <c r="S39" s="31"/>
      <c r="T39" s="32">
        <f t="shared" si="12"/>
        <v>-25292</v>
      </c>
      <c r="U39" s="31">
        <v>25292</v>
      </c>
      <c r="V39" s="34"/>
      <c r="W39" s="32">
        <f t="shared" si="10"/>
        <v>-7696</v>
      </c>
      <c r="X39" s="34">
        <v>7696</v>
      </c>
      <c r="Y39" s="31"/>
      <c r="Z39" s="32"/>
      <c r="AA39" s="31"/>
      <c r="AB39" s="5"/>
    </row>
    <row r="40" spans="2:28" ht="19.5" customHeight="1" x14ac:dyDescent="0.3">
      <c r="B40" s="171"/>
      <c r="C40" s="9" t="s">
        <v>15</v>
      </c>
      <c r="D40" s="31">
        <f>G40+J40+M40+P40+S40+V40+Y40</f>
        <v>0</v>
      </c>
      <c r="E40" s="32">
        <f t="shared" si="13"/>
        <v>-278136</v>
      </c>
      <c r="F40" s="33">
        <f t="shared" si="11"/>
        <v>278136</v>
      </c>
      <c r="G40" s="31"/>
      <c r="H40" s="32">
        <f t="shared" si="0"/>
        <v>-81046</v>
      </c>
      <c r="I40" s="31">
        <v>81046</v>
      </c>
      <c r="J40" s="34"/>
      <c r="K40" s="32">
        <f t="shared" si="7"/>
        <v>-106508</v>
      </c>
      <c r="L40" s="34">
        <v>106508</v>
      </c>
      <c r="M40" s="31"/>
      <c r="N40" s="32">
        <f t="shared" si="8"/>
        <v>-32786</v>
      </c>
      <c r="O40" s="31">
        <v>32786</v>
      </c>
      <c r="P40" s="34"/>
      <c r="Q40" s="32">
        <f t="shared" si="9"/>
        <v>-26092</v>
      </c>
      <c r="R40" s="34">
        <v>26092</v>
      </c>
      <c r="S40" s="31"/>
      <c r="T40" s="32">
        <f t="shared" si="12"/>
        <v>-17805</v>
      </c>
      <c r="U40" s="31">
        <v>17805</v>
      </c>
      <c r="V40" s="34"/>
      <c r="W40" s="32">
        <f t="shared" si="10"/>
        <v>-13899</v>
      </c>
      <c r="X40" s="34">
        <v>13899</v>
      </c>
      <c r="Y40" s="31"/>
      <c r="Z40" s="32">
        <f>Y40-AA40</f>
        <v>0</v>
      </c>
      <c r="AA40" s="31"/>
      <c r="AB40" s="5"/>
    </row>
    <row r="41" spans="2:28" ht="19.5" customHeight="1" x14ac:dyDescent="0.3">
      <c r="B41" s="171" t="s">
        <v>28</v>
      </c>
      <c r="C41" s="9" t="s">
        <v>13</v>
      </c>
      <c r="D41" s="31">
        <f>G41+J41+M41+P41+S41+V41</f>
        <v>0</v>
      </c>
      <c r="E41" s="32">
        <f t="shared" si="13"/>
        <v>-703944</v>
      </c>
      <c r="F41" s="33">
        <f t="shared" si="11"/>
        <v>703944</v>
      </c>
      <c r="G41" s="31"/>
      <c r="H41" s="32">
        <f t="shared" si="0"/>
        <v>-246312</v>
      </c>
      <c r="I41" s="31">
        <v>246312</v>
      </c>
      <c r="J41" s="34"/>
      <c r="K41" s="32">
        <f t="shared" si="7"/>
        <v>-250713</v>
      </c>
      <c r="L41" s="34">
        <v>250713</v>
      </c>
      <c r="M41" s="31"/>
      <c r="N41" s="32">
        <f t="shared" si="8"/>
        <v>-62624</v>
      </c>
      <c r="O41" s="31">
        <v>62624</v>
      </c>
      <c r="P41" s="34"/>
      <c r="Q41" s="32">
        <f t="shared" si="9"/>
        <v>-66698</v>
      </c>
      <c r="R41" s="34">
        <v>66698</v>
      </c>
      <c r="S41" s="31"/>
      <c r="T41" s="32">
        <f t="shared" si="12"/>
        <v>-51939</v>
      </c>
      <c r="U41" s="31">
        <v>51939</v>
      </c>
      <c r="V41" s="34"/>
      <c r="W41" s="32">
        <f t="shared" si="10"/>
        <v>-25658</v>
      </c>
      <c r="X41" s="34">
        <v>25658</v>
      </c>
      <c r="Y41" s="31"/>
      <c r="Z41" s="32"/>
      <c r="AA41" s="31"/>
      <c r="AB41" s="5"/>
    </row>
    <row r="42" spans="2:28" ht="19.5" customHeight="1" x14ac:dyDescent="0.3">
      <c r="B42" s="171"/>
      <c r="C42" s="9" t="s">
        <v>14</v>
      </c>
      <c r="D42" s="83">
        <f>G42+J42+M42+P42+S42+V42</f>
        <v>0</v>
      </c>
      <c r="E42" s="84">
        <f t="shared" si="13"/>
        <v>-250824</v>
      </c>
      <c r="F42" s="33">
        <f t="shared" si="11"/>
        <v>250824</v>
      </c>
      <c r="G42" s="83"/>
      <c r="H42" s="86">
        <f t="shared" si="0"/>
        <v>-98554</v>
      </c>
      <c r="I42" s="83">
        <v>98554</v>
      </c>
      <c r="J42" s="85"/>
      <c r="K42" s="86">
        <f t="shared" si="7"/>
        <v>-87147</v>
      </c>
      <c r="L42" s="85">
        <v>87147</v>
      </c>
      <c r="M42" s="83"/>
      <c r="N42" s="86">
        <f t="shared" si="8"/>
        <v>-11327</v>
      </c>
      <c r="O42" s="83">
        <v>11327</v>
      </c>
      <c r="P42" s="85"/>
      <c r="Q42" s="86">
        <f t="shared" si="9"/>
        <v>-21400</v>
      </c>
      <c r="R42" s="85">
        <v>21400</v>
      </c>
      <c r="S42" s="83"/>
      <c r="T42" s="86">
        <f t="shared" si="12"/>
        <v>-24457</v>
      </c>
      <c r="U42" s="83">
        <v>24457</v>
      </c>
      <c r="V42" s="85"/>
      <c r="W42" s="86">
        <f t="shared" si="10"/>
        <v>-7939</v>
      </c>
      <c r="X42" s="85">
        <v>7939</v>
      </c>
      <c r="Y42" s="88"/>
      <c r="Z42" s="86"/>
      <c r="AA42" s="88"/>
      <c r="AB42" s="5"/>
    </row>
    <row r="43" spans="2:28" ht="19.5" customHeight="1" x14ac:dyDescent="0.3">
      <c r="B43" s="171"/>
      <c r="C43" s="9" t="s">
        <v>15</v>
      </c>
      <c r="D43" s="88">
        <f>G43+J43+M43+P43+S43+V43+Y43</f>
        <v>0</v>
      </c>
      <c r="E43" s="86">
        <f>D43-F43</f>
        <v>-306440</v>
      </c>
      <c r="F43" s="33">
        <f t="shared" si="11"/>
        <v>306440</v>
      </c>
      <c r="G43" s="88"/>
      <c r="H43" s="86">
        <f t="shared" si="0"/>
        <v>-90790</v>
      </c>
      <c r="I43" s="88">
        <v>90790</v>
      </c>
      <c r="J43" s="87"/>
      <c r="K43" s="86">
        <f t="shared" si="7"/>
        <v>-116140</v>
      </c>
      <c r="L43" s="87">
        <v>116140</v>
      </c>
      <c r="M43" s="88"/>
      <c r="N43" s="86">
        <f t="shared" si="8"/>
        <v>-38419</v>
      </c>
      <c r="O43" s="88">
        <v>38419</v>
      </c>
      <c r="P43" s="87"/>
      <c r="Q43" s="86">
        <f t="shared" si="9"/>
        <v>-26884</v>
      </c>
      <c r="R43" s="87">
        <v>26884</v>
      </c>
      <c r="S43" s="88"/>
      <c r="T43" s="86">
        <f t="shared" si="12"/>
        <v>-19614</v>
      </c>
      <c r="U43" s="88">
        <v>19614</v>
      </c>
      <c r="V43" s="87"/>
      <c r="W43" s="86">
        <f t="shared" si="10"/>
        <v>-14593</v>
      </c>
      <c r="X43" s="87">
        <v>14593</v>
      </c>
      <c r="Y43" s="88"/>
      <c r="Z43" s="86">
        <f>Y43-AA43</f>
        <v>0</v>
      </c>
      <c r="AA43" s="88"/>
      <c r="AB43" s="5"/>
    </row>
    <row r="44" spans="2:28" ht="19.5" customHeight="1" x14ac:dyDescent="0.3">
      <c r="B44" s="171" t="s">
        <v>29</v>
      </c>
      <c r="C44" s="9" t="s">
        <v>13</v>
      </c>
      <c r="D44" s="88">
        <f>G44+J44+M44+P44+S44+V44</f>
        <v>0</v>
      </c>
      <c r="E44" s="86">
        <f t="shared" si="13"/>
        <v>-679755</v>
      </c>
      <c r="F44" s="33">
        <f t="shared" si="11"/>
        <v>679755</v>
      </c>
      <c r="G44" s="88"/>
      <c r="H44" s="86">
        <f t="shared" si="0"/>
        <v>-231695</v>
      </c>
      <c r="I44" s="88">
        <v>231695</v>
      </c>
      <c r="J44" s="87"/>
      <c r="K44" s="86">
        <f t="shared" si="7"/>
        <v>-241206</v>
      </c>
      <c r="L44" s="87">
        <v>241206</v>
      </c>
      <c r="M44" s="88"/>
      <c r="N44" s="86">
        <f t="shared" si="8"/>
        <v>-64608</v>
      </c>
      <c r="O44" s="88">
        <v>64608</v>
      </c>
      <c r="P44" s="87"/>
      <c r="Q44" s="86">
        <f t="shared" si="9"/>
        <v>-66107</v>
      </c>
      <c r="R44" s="87">
        <v>66107</v>
      </c>
      <c r="S44" s="88"/>
      <c r="T44" s="86">
        <f t="shared" si="12"/>
        <v>-51555</v>
      </c>
      <c r="U44" s="88">
        <v>51555</v>
      </c>
      <c r="V44" s="87"/>
      <c r="W44" s="86">
        <f t="shared" si="10"/>
        <v>-24584</v>
      </c>
      <c r="X44" s="87">
        <v>24584</v>
      </c>
      <c r="Y44" s="88"/>
      <c r="Z44" s="86"/>
      <c r="AA44" s="88"/>
      <c r="AB44" s="5"/>
    </row>
    <row r="45" spans="2:28" ht="19.5" customHeight="1" x14ac:dyDescent="0.3">
      <c r="B45" s="171"/>
      <c r="C45" s="9" t="s">
        <v>14</v>
      </c>
      <c r="D45" s="88">
        <f>G45+J45+M45+P45+S45+V45</f>
        <v>0</v>
      </c>
      <c r="E45" s="86">
        <f t="shared" si="13"/>
        <v>-284730</v>
      </c>
      <c r="F45" s="33">
        <f t="shared" si="11"/>
        <v>284730</v>
      </c>
      <c r="G45" s="88"/>
      <c r="H45" s="86">
        <f t="shared" si="0"/>
        <v>-110782</v>
      </c>
      <c r="I45" s="88">
        <v>110782</v>
      </c>
      <c r="J45" s="87"/>
      <c r="K45" s="86">
        <f t="shared" si="7"/>
        <v>-101921</v>
      </c>
      <c r="L45" s="87">
        <v>101921</v>
      </c>
      <c r="M45" s="88"/>
      <c r="N45" s="86">
        <f t="shared" si="8"/>
        <v>-13461</v>
      </c>
      <c r="O45" s="88">
        <v>13461</v>
      </c>
      <c r="P45" s="87"/>
      <c r="Q45" s="86">
        <f t="shared" si="9"/>
        <v>-23419</v>
      </c>
      <c r="R45" s="87">
        <v>23419</v>
      </c>
      <c r="S45" s="88"/>
      <c r="T45" s="86">
        <f t="shared" si="12"/>
        <v>-26036</v>
      </c>
      <c r="U45" s="88">
        <v>26036</v>
      </c>
      <c r="V45" s="87"/>
      <c r="W45" s="86">
        <f t="shared" si="10"/>
        <v>-9111</v>
      </c>
      <c r="X45" s="87">
        <v>9111</v>
      </c>
      <c r="Y45" s="88"/>
      <c r="Z45" s="86"/>
      <c r="AA45" s="88"/>
      <c r="AB45" s="5"/>
    </row>
    <row r="46" spans="2:28" ht="19.5" customHeight="1" thickBot="1" x14ac:dyDescent="0.35">
      <c r="B46" s="172"/>
      <c r="C46" s="72" t="s">
        <v>15</v>
      </c>
      <c r="D46" s="89">
        <f>G46+J46+M46+P46+S46+V46+Y46</f>
        <v>0</v>
      </c>
      <c r="E46" s="90">
        <f t="shared" si="13"/>
        <v>-272429</v>
      </c>
      <c r="F46" s="33">
        <f t="shared" si="11"/>
        <v>272429</v>
      </c>
      <c r="G46" s="89"/>
      <c r="H46" s="90">
        <f t="shared" si="0"/>
        <v>-79375</v>
      </c>
      <c r="I46" s="89">
        <v>79375</v>
      </c>
      <c r="J46" s="91"/>
      <c r="K46" s="90">
        <f>J46-L46</f>
        <v>-105561</v>
      </c>
      <c r="L46" s="91">
        <v>105561</v>
      </c>
      <c r="M46" s="89"/>
      <c r="N46" s="90">
        <f>M46-O46</f>
        <v>-31858</v>
      </c>
      <c r="O46" s="89">
        <v>31858</v>
      </c>
      <c r="P46" s="91"/>
      <c r="Q46" s="90">
        <f>P46-R46</f>
        <v>-25563</v>
      </c>
      <c r="R46" s="91">
        <v>25563</v>
      </c>
      <c r="S46" s="89"/>
      <c r="T46" s="90">
        <f>S46-U46</f>
        <v>-17777</v>
      </c>
      <c r="U46" s="89">
        <v>17777</v>
      </c>
      <c r="V46" s="91"/>
      <c r="W46" s="90">
        <f>V46-X46</f>
        <v>-12295</v>
      </c>
      <c r="X46" s="91">
        <v>12295</v>
      </c>
      <c r="Y46" s="89"/>
      <c r="Z46" s="90">
        <f>Y46-AA46</f>
        <v>0</v>
      </c>
      <c r="AA46" s="89"/>
      <c r="AB46" s="5"/>
    </row>
    <row r="47" spans="2:28" x14ac:dyDescent="0.3">
      <c r="D47" s="5"/>
      <c r="F47" s="5"/>
      <c r="G47" s="5"/>
      <c r="L47" s="5"/>
      <c r="M47" s="5"/>
      <c r="O47" s="5"/>
      <c r="P47" s="5"/>
      <c r="R47" s="5"/>
      <c r="S47" s="5"/>
      <c r="U47" s="5"/>
      <c r="V47" s="5"/>
      <c r="X47" s="5"/>
      <c r="Y47" s="5"/>
      <c r="AA47" s="5"/>
      <c r="AB47" s="5"/>
    </row>
    <row r="48" spans="2:28" x14ac:dyDescent="0.3">
      <c r="D48" s="5"/>
      <c r="F48" s="5"/>
      <c r="G48" s="5" t="s">
        <v>48</v>
      </c>
      <c r="L48" s="5"/>
      <c r="M48" s="5"/>
      <c r="O48" s="5"/>
      <c r="P48" s="5"/>
      <c r="R48" s="5"/>
      <c r="S48" s="5"/>
      <c r="U48" s="5"/>
      <c r="V48" s="5"/>
      <c r="X48" s="5"/>
      <c r="Y48" s="5"/>
      <c r="AA48" s="5"/>
      <c r="AB48" s="5"/>
    </row>
    <row r="49" spans="2:28" ht="33.75" customHeight="1" x14ac:dyDescent="0.3">
      <c r="B49" s="165"/>
      <c r="C49" s="166"/>
      <c r="D49" s="166"/>
      <c r="E49" s="166"/>
      <c r="F49" s="166"/>
      <c r="G49" s="166"/>
      <c r="H49" s="166"/>
      <c r="I49" s="166"/>
      <c r="L49" s="5"/>
      <c r="M49" s="5"/>
      <c r="O49" s="5"/>
      <c r="P49" s="5"/>
      <c r="R49" s="5" t="s">
        <v>46</v>
      </c>
      <c r="S49" s="5"/>
      <c r="U49" s="5"/>
      <c r="V49" s="5"/>
      <c r="X49" s="5"/>
      <c r="Y49" s="5"/>
      <c r="AA49" s="5"/>
      <c r="AB49" s="5"/>
    </row>
    <row r="50" spans="2:28" x14ac:dyDescent="0.3">
      <c r="E50" s="60"/>
      <c r="F50" s="5"/>
      <c r="G50" s="5"/>
      <c r="L50" s="5"/>
      <c r="M50" s="5"/>
      <c r="O50" s="5"/>
      <c r="P50" s="5"/>
      <c r="R50" s="5"/>
      <c r="S50" s="5"/>
      <c r="U50" s="5"/>
      <c r="V50" s="5"/>
      <c r="X50" s="5"/>
      <c r="Y50" s="5"/>
      <c r="AA50" s="5"/>
      <c r="AB50" s="5"/>
    </row>
    <row r="51" spans="2:28" x14ac:dyDescent="0.3">
      <c r="F51" s="5"/>
      <c r="G51" s="5"/>
      <c r="L51" s="5"/>
      <c r="M51" s="5"/>
      <c r="O51" s="5"/>
      <c r="P51" s="5"/>
      <c r="R51" s="5"/>
      <c r="S51" s="5"/>
      <c r="U51" s="5"/>
      <c r="V51" s="5"/>
      <c r="X51" s="5"/>
      <c r="Y51" s="5"/>
      <c r="AA51" s="5"/>
      <c r="AB51" s="5"/>
    </row>
    <row r="52" spans="2:28" x14ac:dyDescent="0.3">
      <c r="F52" s="5"/>
      <c r="G52" s="5"/>
      <c r="L52" s="5"/>
      <c r="M52" s="5"/>
      <c r="O52" s="5"/>
      <c r="P52" s="5"/>
      <c r="R52" s="5"/>
      <c r="S52" s="5"/>
      <c r="U52" s="5"/>
      <c r="V52" s="5"/>
      <c r="X52" s="5"/>
      <c r="Y52" s="5"/>
      <c r="AA52" s="5"/>
      <c r="AB52" s="5"/>
    </row>
    <row r="53" spans="2:28" x14ac:dyDescent="0.3">
      <c r="F53" s="5"/>
      <c r="G53" s="5"/>
      <c r="L53" s="5"/>
      <c r="M53" s="5"/>
      <c r="O53" s="5"/>
      <c r="P53" s="5"/>
      <c r="R53" s="5"/>
      <c r="S53" s="5"/>
      <c r="U53" s="5"/>
      <c r="X53" s="5"/>
      <c r="Y53" s="5"/>
      <c r="AA53" s="5"/>
      <c r="AB53" s="5"/>
    </row>
    <row r="54" spans="2:28" x14ac:dyDescent="0.3">
      <c r="F54" s="5"/>
      <c r="G54" s="5"/>
      <c r="L54" s="5"/>
      <c r="M54" s="5"/>
      <c r="O54" s="5"/>
      <c r="P54" s="5"/>
      <c r="R54" s="5"/>
      <c r="S54" s="5"/>
      <c r="U54" s="5"/>
      <c r="X54" s="5"/>
      <c r="Y54" s="5"/>
      <c r="AA54" s="5"/>
      <c r="AB54" s="5"/>
    </row>
    <row r="55" spans="2:28" x14ac:dyDescent="0.3">
      <c r="F55" s="5"/>
      <c r="G55" s="5"/>
      <c r="L55" s="5"/>
      <c r="M55" s="5"/>
      <c r="O55" s="5"/>
      <c r="P55" s="5"/>
      <c r="R55" s="5"/>
      <c r="S55" s="5"/>
      <c r="U55" s="5"/>
      <c r="X55" s="5"/>
      <c r="Y55" s="5"/>
      <c r="AA55" s="5"/>
      <c r="AB55" s="5"/>
    </row>
    <row r="56" spans="2:28" x14ac:dyDescent="0.3">
      <c r="F56" s="5"/>
      <c r="G56" s="5"/>
      <c r="L56" s="5"/>
      <c r="M56" s="5"/>
      <c r="O56" s="5"/>
      <c r="P56" s="5"/>
      <c r="R56" s="5"/>
      <c r="S56" s="5"/>
      <c r="U56" s="5"/>
      <c r="X56" s="5"/>
      <c r="Y56" s="5"/>
      <c r="AA56" s="5"/>
      <c r="AB56" s="5"/>
    </row>
    <row r="57" spans="2:28" x14ac:dyDescent="0.3">
      <c r="F57" s="5"/>
      <c r="G57" s="5"/>
      <c r="L57" s="5"/>
      <c r="O57" s="5"/>
      <c r="P57" s="5"/>
      <c r="R57" s="5"/>
      <c r="S57" s="5"/>
      <c r="U57" s="5"/>
      <c r="X57" s="5"/>
      <c r="AA57" s="5"/>
      <c r="AB57" s="5"/>
    </row>
    <row r="58" spans="2:28" x14ac:dyDescent="0.3">
      <c r="F58" s="5"/>
      <c r="G58" s="5"/>
      <c r="L58" s="5"/>
      <c r="S58" s="5"/>
    </row>
    <row r="59" spans="2:28" x14ac:dyDescent="0.3">
      <c r="F59" s="5"/>
      <c r="G59" s="5"/>
      <c r="L59" s="5"/>
      <c r="S59" s="5"/>
    </row>
    <row r="60" spans="2:28" x14ac:dyDescent="0.3">
      <c r="F60" s="5"/>
      <c r="G60" s="5"/>
      <c r="L60" s="5"/>
      <c r="S60" s="5"/>
    </row>
    <row r="61" spans="2:28" x14ac:dyDescent="0.3">
      <c r="F61" s="5"/>
    </row>
    <row r="62" spans="2:28" x14ac:dyDescent="0.3">
      <c r="F62" s="5"/>
    </row>
  </sheetData>
  <mergeCells count="26">
    <mergeCell ref="B17:B19"/>
    <mergeCell ref="B20:B22"/>
    <mergeCell ref="B8:B10"/>
    <mergeCell ref="B7:C7"/>
    <mergeCell ref="B29:B31"/>
    <mergeCell ref="B32:B34"/>
    <mergeCell ref="B35:B37"/>
    <mergeCell ref="B38:B40"/>
    <mergeCell ref="B23:B25"/>
    <mergeCell ref="B26:B28"/>
    <mergeCell ref="B49:I49"/>
    <mergeCell ref="B2:AA2"/>
    <mergeCell ref="B4:C6"/>
    <mergeCell ref="B11:B13"/>
    <mergeCell ref="B14:B16"/>
    <mergeCell ref="J4:L4"/>
    <mergeCell ref="M4:O4"/>
    <mergeCell ref="P4:R4"/>
    <mergeCell ref="S4:U4"/>
    <mergeCell ref="Z3:AA3"/>
    <mergeCell ref="V4:X4"/>
    <mergeCell ref="Y4:AA4"/>
    <mergeCell ref="B41:B43"/>
    <mergeCell ref="B44:B46"/>
    <mergeCell ref="D4:F4"/>
    <mergeCell ref="G4:I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3-1.업체별수거량증감</vt:lpstr>
      <vt:lpstr>3-2.업체별대행료증감 </vt:lpstr>
      <vt:lpstr>'3-2.업체별대행료증감 '!Print_Area</vt:lpstr>
    </vt:vector>
  </TitlesOfParts>
  <Company>남구청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2021-10-18T04:04:53Z</cp:lastPrinted>
  <dcterms:created xsi:type="dcterms:W3CDTF">2004-02-06T07:29:52Z</dcterms:created>
  <dcterms:modified xsi:type="dcterms:W3CDTF">2022-09-05T06:51:54Z</dcterms:modified>
</cp:coreProperties>
</file>