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공시자료\과징현황\"/>
    </mc:Choice>
  </mc:AlternateContent>
  <bookViews>
    <workbookView xWindow="7860" yWindow="1005" windowWidth="9570" windowHeight="10440" tabRatio="861" activeTab="1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70" i="24" s="1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3" l="1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J7" i="23"/>
  <c r="N4" i="23"/>
</calcChain>
</file>

<file path=xl/sharedStrings.xml><?xml version="1.0" encoding="utf-8"?>
<sst xmlns="http://schemas.openxmlformats.org/spreadsheetml/2006/main" count="218" uniqueCount="116">
  <si>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</si>
  <si>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</si>
  <si>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</si>
  <si>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</si>
  <si>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</si>
  <si>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</si>
  <si>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</si>
  <si>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</si>
  <si>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</si>
  <si>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</si>
  <si>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</si>
  <si>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</si>
  <si>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</si>
  <si>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</si>
  <si>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</si>
  <si>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</si>
  <si>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</si>
  <si>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</si>
  <si>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</si>
  <si>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</si>
  <si>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</si>
  <si>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</si>
  <si>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</si>
  <si>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</si>
  <si>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</si>
  <si>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</si>
  <si>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</si>
  <si>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</si>
  <si>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</si>
  <si>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</si>
  <si>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</si>
  <si>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</si>
  <si>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</si>
  <si>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</si>
  <si>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</si>
  <si>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</si>
  <si>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</si>
  <si>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</si>
  <si>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</si>
  <si>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</si>
  <si>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</si>
  <si>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</si>
  <si>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</si>
  <si>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</si>
  <si>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</si>
  <si>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</si>
  <si>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</si>
  <si>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</si>
  <si>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</si>
  <si>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</si>
  <si>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</si>
  <si>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</si>
  <si>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</si>
  <si>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</si>
  <si>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</si>
  <si>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</si>
  <si>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</si>
  <si>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</si>
  <si>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</si>
  <si>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</si>
  <si>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</si>
  <si>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</si>
  <si>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</si>
  <si>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</si>
  <si>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</si>
  <si>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</si>
  <si>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</si>
  <si>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</si>
  <si>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</si>
  <si>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</si>
  <si>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</si>
  <si>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</si>
  <si>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</si>
  <si>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</si>
  <si>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</si>
  <si>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</si>
  <si>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</si>
  <si>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</si>
  <si>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</si>
  <si>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</si>
  <si>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</si>
  <si>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</si>
  <si>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</si>
  <si>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</si>
  <si>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</si>
  <si>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</si>
  <si>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</si>
  <si>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</si>
  <si>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</si>
  <si>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</si>
  <si>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</si>
  <si>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</si>
  <si>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</si>
  <si>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</si>
  <si>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</si>
  <si>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</si>
  <si>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</si>
  <si>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</si>
  <si>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</si>
  <si>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</si>
  <si>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</si>
  <si>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</si>
  <si>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</si>
  <si>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</si>
  <si>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</si>
  <si>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</si>
  <si>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</si>
  <si>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</si>
  <si>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</si>
  <si>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</si>
  <si>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</si>
  <si>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</si>
  <si>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2019년 10월 군·구 특별회계 세외수입 징수현황</t>
    <phoneticPr fontId="3" type="noConversion"/>
  </si>
  <si>
    <t>2019.10월</t>
    <phoneticPr fontId="3" type="noConversion"/>
  </si>
  <si>
    <t>2019년 10월 군·구 일반회계 세외수입 징수현황</t>
    <phoneticPr fontId="3" type="noConversion"/>
  </si>
  <si>
    <t>2019.10월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</si>
</sst>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9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8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6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7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6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7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41" fontId="52" fillId="0" borderId="39" xfId="331" applyFont="1" applyFill="1" applyBorder="1" applyAlignment="1" applyProtection="1">
      <alignment horizontal="right" vertical="center"/>
    </xf>
    <xf numFmtId="41" fontId="53" fillId="29" borderId="45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  <xf numFmtId="0" fontId="58" fillId="0" borderId="44" xfId="0" applyFont="1" applyBorder="1" applyAlignment="1" applyProtection="1">
      <alignment horizontal="left" vertical="center"/>
    </xf>
    <xf numFmtId="0" fontId="58" fillId="0" borderId="38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19&#51669;&#49688;&#48372;&#44256;(2019)\10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16158013393</v>
          </cell>
        </row>
        <row r="8">
          <cell r="I8">
            <v>334108200</v>
          </cell>
        </row>
        <row r="9">
          <cell r="I9">
            <v>196279230</v>
          </cell>
        </row>
        <row r="10">
          <cell r="E10">
            <v>0</v>
          </cell>
          <cell r="I10">
            <v>0</v>
          </cell>
        </row>
        <row r="11">
          <cell r="E11">
            <v>166410000</v>
          </cell>
          <cell r="F11">
            <v>485250640</v>
          </cell>
          <cell r="G11">
            <v>288971410</v>
          </cell>
          <cell r="H11">
            <v>0</v>
          </cell>
          <cell r="I11">
            <v>196279230</v>
          </cell>
          <cell r="K11">
            <v>13992860</v>
          </cell>
        </row>
        <row r="12">
          <cell r="I12">
            <v>102580300</v>
          </cell>
        </row>
        <row r="13">
          <cell r="E13">
            <v>1100000000</v>
          </cell>
          <cell r="F13">
            <v>1152974940</v>
          </cell>
          <cell r="G13">
            <v>1098412560</v>
          </cell>
          <cell r="H13">
            <v>0</v>
          </cell>
          <cell r="I13">
            <v>54562380</v>
          </cell>
          <cell r="K13">
            <v>1072400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1258175000</v>
          </cell>
          <cell r="F20">
            <v>1237844902</v>
          </cell>
          <cell r="G20">
            <v>1189826982</v>
          </cell>
          <cell r="H20">
            <v>0</v>
          </cell>
          <cell r="I20">
            <v>48017920</v>
          </cell>
          <cell r="K20">
            <v>12921370</v>
          </cell>
        </row>
        <row r="21">
          <cell r="I21">
            <v>34920110</v>
          </cell>
        </row>
        <row r="22">
          <cell r="E22">
            <v>2000000000</v>
          </cell>
          <cell r="F22">
            <v>1584443390</v>
          </cell>
          <cell r="G22">
            <v>1574138610</v>
          </cell>
          <cell r="H22">
            <v>0</v>
          </cell>
          <cell r="I22">
            <v>10304780</v>
          </cell>
          <cell r="K22">
            <v>10295980</v>
          </cell>
        </row>
        <row r="23">
          <cell r="E23">
            <v>7530000000</v>
          </cell>
          <cell r="F23">
            <v>6703679360</v>
          </cell>
          <cell r="G23">
            <v>6680152550</v>
          </cell>
          <cell r="H23">
            <v>0</v>
          </cell>
          <cell r="I23">
            <v>23526810</v>
          </cell>
          <cell r="K23">
            <v>23526810</v>
          </cell>
        </row>
        <row r="24">
          <cell r="I24">
            <v>0</v>
          </cell>
        </row>
        <row r="25">
          <cell r="E25">
            <v>1354000000</v>
          </cell>
          <cell r="F25">
            <v>1122794390</v>
          </cell>
          <cell r="G25">
            <v>1121705870</v>
          </cell>
          <cell r="H25">
            <v>0</v>
          </cell>
          <cell r="I25">
            <v>1088520</v>
          </cell>
          <cell r="K25">
            <v>806520</v>
          </cell>
        </row>
        <row r="26">
          <cell r="I26">
            <v>328560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289100000</v>
          </cell>
          <cell r="F34">
            <v>287535100</v>
          </cell>
          <cell r="G34">
            <v>287206540</v>
          </cell>
          <cell r="H34">
            <v>0</v>
          </cell>
          <cell r="I34">
            <v>328560</v>
          </cell>
          <cell r="K34">
            <v>328560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6600000000</v>
          </cell>
          <cell r="F37">
            <v>6959601000</v>
          </cell>
          <cell r="G37">
            <v>6959601000</v>
          </cell>
          <cell r="H37">
            <v>0</v>
          </cell>
          <cell r="I37">
            <v>0</v>
          </cell>
        </row>
        <row r="38">
          <cell r="E38">
            <v>700000000</v>
          </cell>
          <cell r="F38" t="str">
            <v>0</v>
          </cell>
          <cell r="G38" t="str">
            <v>0</v>
          </cell>
          <cell r="H38" t="str">
            <v>0</v>
          </cell>
          <cell r="I38">
            <v>0</v>
          </cell>
        </row>
        <row r="39">
          <cell r="I39">
            <v>0</v>
          </cell>
        </row>
        <row r="40">
          <cell r="E40">
            <v>1062359000</v>
          </cell>
          <cell r="F40">
            <v>752967300</v>
          </cell>
          <cell r="G40">
            <v>752967300</v>
          </cell>
          <cell r="H40">
            <v>0</v>
          </cell>
          <cell r="I40">
            <v>0</v>
          </cell>
        </row>
        <row r="41">
          <cell r="I41">
            <v>0</v>
          </cell>
        </row>
        <row r="42">
          <cell r="E42">
            <v>1450000000</v>
          </cell>
          <cell r="F42">
            <v>1565307687</v>
          </cell>
          <cell r="G42">
            <v>1565307687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88000000</v>
          </cell>
          <cell r="F47">
            <v>26078662</v>
          </cell>
          <cell r="G47">
            <v>26078662</v>
          </cell>
          <cell r="H47">
            <v>0</v>
          </cell>
          <cell r="I47">
            <v>0</v>
          </cell>
        </row>
        <row r="48">
          <cell r="I48">
            <v>15823905193</v>
          </cell>
        </row>
        <row r="49">
          <cell r="I49">
            <v>0</v>
          </cell>
        </row>
        <row r="50">
          <cell r="E50">
            <v>0</v>
          </cell>
          <cell r="F50" t="str">
            <v>0</v>
          </cell>
          <cell r="G50">
            <v>0</v>
          </cell>
          <cell r="I50">
            <v>0</v>
          </cell>
        </row>
        <row r="51">
          <cell r="E51">
            <v>124609000</v>
          </cell>
          <cell r="F51">
            <v>73873180</v>
          </cell>
          <cell r="G51">
            <v>73873180</v>
          </cell>
          <cell r="H51">
            <v>0</v>
          </cell>
          <cell r="I51">
            <v>0</v>
          </cell>
        </row>
        <row r="52">
          <cell r="E52">
            <v>50000000</v>
          </cell>
          <cell r="F52">
            <v>54711700</v>
          </cell>
          <cell r="G52">
            <v>54711700</v>
          </cell>
          <cell r="H52">
            <v>0</v>
          </cell>
          <cell r="I52">
            <v>0</v>
          </cell>
        </row>
        <row r="53">
          <cell r="I53">
            <v>166674530</v>
          </cell>
        </row>
        <row r="54">
          <cell r="E54">
            <v>0</v>
          </cell>
          <cell r="F54">
            <v>158325000</v>
          </cell>
          <cell r="G54">
            <v>158325000</v>
          </cell>
          <cell r="I54">
            <v>0</v>
          </cell>
        </row>
        <row r="55">
          <cell r="E55">
            <v>757178000</v>
          </cell>
          <cell r="F55">
            <v>510348710</v>
          </cell>
          <cell r="G55">
            <v>343674180</v>
          </cell>
          <cell r="H55">
            <v>0</v>
          </cell>
          <cell r="I55">
            <v>166674530</v>
          </cell>
          <cell r="K55">
            <v>164486580</v>
          </cell>
        </row>
        <row r="56">
          <cell r="I56">
            <v>2062108780</v>
          </cell>
        </row>
        <row r="57">
          <cell r="E57">
            <v>138300000</v>
          </cell>
          <cell r="F57">
            <v>481671750</v>
          </cell>
          <cell r="G57">
            <v>178922500</v>
          </cell>
          <cell r="H57">
            <v>0</v>
          </cell>
          <cell r="I57">
            <v>302749250</v>
          </cell>
          <cell r="K57">
            <v>2439000</v>
          </cell>
        </row>
        <row r="58">
          <cell r="E58">
            <v>150000000</v>
          </cell>
          <cell r="F58">
            <v>118476210</v>
          </cell>
          <cell r="G58">
            <v>75190950</v>
          </cell>
          <cell r="H58">
            <v>0</v>
          </cell>
          <cell r="I58">
            <v>43285260</v>
          </cell>
          <cell r="K58">
            <v>11309330</v>
          </cell>
        </row>
        <row r="59">
          <cell r="E59">
            <v>124886000</v>
          </cell>
          <cell r="F59">
            <v>203427300</v>
          </cell>
          <cell r="G59">
            <v>136437360</v>
          </cell>
          <cell r="H59">
            <v>0</v>
          </cell>
          <cell r="I59">
            <v>66989940</v>
          </cell>
          <cell r="K59">
            <v>23864550</v>
          </cell>
        </row>
        <row r="60">
          <cell r="I60">
            <v>0</v>
          </cell>
        </row>
        <row r="61">
          <cell r="E61">
            <v>1743048000</v>
          </cell>
          <cell r="F61">
            <v>3468963210</v>
          </cell>
          <cell r="G61">
            <v>1819878880</v>
          </cell>
          <cell r="H61">
            <v>0</v>
          </cell>
          <cell r="I61">
            <v>1649084330</v>
          </cell>
          <cell r="K61">
            <v>229730860</v>
          </cell>
        </row>
        <row r="62">
          <cell r="I62">
            <v>50783550</v>
          </cell>
        </row>
        <row r="63">
          <cell r="E63">
            <v>119410000</v>
          </cell>
          <cell r="F63">
            <v>119527100</v>
          </cell>
          <cell r="G63">
            <v>119527100</v>
          </cell>
          <cell r="H63">
            <v>0</v>
          </cell>
          <cell r="I63">
            <v>0</v>
          </cell>
        </row>
        <row r="64">
          <cell r="E64">
            <v>0</v>
          </cell>
          <cell r="F64">
            <v>724300</v>
          </cell>
          <cell r="G64">
            <v>724300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670447000</v>
          </cell>
          <cell r="F68">
            <v>1713461203</v>
          </cell>
          <cell r="G68">
            <v>1662677653</v>
          </cell>
          <cell r="H68">
            <v>0</v>
          </cell>
          <cell r="I68">
            <v>50783550</v>
          </cell>
          <cell r="K68">
            <v>35001570</v>
          </cell>
        </row>
        <row r="69">
          <cell r="E69">
            <v>2100000000</v>
          </cell>
          <cell r="F69">
            <v>16093773310</v>
          </cell>
          <cell r="G69">
            <v>1516619347</v>
          </cell>
          <cell r="H69">
            <v>1032815630</v>
          </cell>
          <cell r="I69">
            <v>13544338333</v>
          </cell>
        </row>
        <row r="70">
          <cell r="I70">
            <v>0</v>
          </cell>
        </row>
        <row r="71">
          <cell r="E71">
            <v>22943285000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I73">
            <v>0</v>
          </cell>
        </row>
        <row r="74">
          <cell r="E74">
            <v>3100000000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5127867000</v>
          </cell>
          <cell r="F7">
            <v>12209161099</v>
          </cell>
          <cell r="G7">
            <v>4216665690</v>
          </cell>
          <cell r="H7">
            <v>314863218</v>
          </cell>
          <cell r="I7">
            <v>7677632191</v>
          </cell>
        </row>
        <row r="8">
          <cell r="E8">
            <v>2992867000</v>
          </cell>
          <cell r="F8">
            <v>2182164630</v>
          </cell>
          <cell r="G8">
            <v>2172037330</v>
          </cell>
          <cell r="H8">
            <v>0</v>
          </cell>
          <cell r="I8">
            <v>10127300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2227170</v>
          </cell>
          <cell r="G12">
            <v>2227170</v>
          </cell>
          <cell r="H12">
            <v>0</v>
          </cell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2227170</v>
          </cell>
          <cell r="G20">
            <v>2227170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2646000000</v>
          </cell>
          <cell r="F26">
            <v>1812789310</v>
          </cell>
          <cell r="G26">
            <v>1802662010</v>
          </cell>
          <cell r="H26">
            <v>0</v>
          </cell>
          <cell r="I26">
            <v>10127300</v>
          </cell>
        </row>
        <row r="27">
          <cell r="I27">
            <v>0</v>
          </cell>
        </row>
        <row r="28">
          <cell r="E28">
            <v>1750000000</v>
          </cell>
          <cell r="F28">
            <v>1433513800</v>
          </cell>
          <cell r="G28">
            <v>1423386500</v>
          </cell>
          <cell r="H28">
            <v>0</v>
          </cell>
          <cell r="I28">
            <v>10127300</v>
          </cell>
          <cell r="K28">
            <v>10127300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896000000</v>
          </cell>
          <cell r="F35">
            <v>379275510</v>
          </cell>
          <cell r="G35">
            <v>379275510</v>
          </cell>
          <cell r="H35">
            <v>0</v>
          </cell>
          <cell r="I35">
            <v>0</v>
          </cell>
        </row>
        <row r="36">
          <cell r="E36">
            <v>90000000</v>
          </cell>
          <cell r="F36">
            <v>47693000</v>
          </cell>
          <cell r="G36">
            <v>47693000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90000000</v>
          </cell>
          <cell r="F40">
            <v>47693000</v>
          </cell>
          <cell r="G40">
            <v>47693000</v>
          </cell>
          <cell r="H40">
            <v>0</v>
          </cell>
          <cell r="I40">
            <v>0</v>
          </cell>
        </row>
        <row r="41">
          <cell r="E41">
            <v>254567000</v>
          </cell>
          <cell r="F41">
            <v>319455150</v>
          </cell>
          <cell r="G41">
            <v>319455150</v>
          </cell>
          <cell r="H41">
            <v>0</v>
          </cell>
          <cell r="I41">
            <v>0</v>
          </cell>
        </row>
        <row r="42">
          <cell r="E42">
            <v>229567000</v>
          </cell>
          <cell r="F42">
            <v>319455150</v>
          </cell>
          <cell r="G42">
            <v>319455150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E48">
            <v>2135000000</v>
          </cell>
          <cell r="F48">
            <v>10026996469</v>
          </cell>
          <cell r="G48">
            <v>2044628360</v>
          </cell>
          <cell r="H48">
            <v>314863218</v>
          </cell>
          <cell r="I48">
            <v>7667504891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1200000000</v>
          </cell>
          <cell r="F56">
            <v>2011161090</v>
          </cell>
          <cell r="G56">
            <v>1461549930</v>
          </cell>
          <cell r="H56">
            <v>0</v>
          </cell>
          <cell r="I56">
            <v>549611160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1200000000</v>
          </cell>
          <cell r="F61">
            <v>2011161090</v>
          </cell>
          <cell r="G61">
            <v>1461549930</v>
          </cell>
          <cell r="H61">
            <v>0</v>
          </cell>
          <cell r="I61">
            <v>549611160</v>
          </cell>
          <cell r="K61">
            <v>156318000</v>
          </cell>
        </row>
        <row r="62">
          <cell r="E62">
            <v>30000000</v>
          </cell>
          <cell r="F62">
            <v>102680520</v>
          </cell>
          <cell r="G62">
            <v>36580060</v>
          </cell>
          <cell r="H62">
            <v>12402010</v>
          </cell>
          <cell r="I62">
            <v>53698450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102680520</v>
          </cell>
          <cell r="G68">
            <v>36580060</v>
          </cell>
          <cell r="H68">
            <v>12402010</v>
          </cell>
          <cell r="I68">
            <v>53698450</v>
          </cell>
          <cell r="K68">
            <v>26897000</v>
          </cell>
        </row>
        <row r="69">
          <cell r="E69">
            <v>905000000</v>
          </cell>
          <cell r="F69">
            <v>7913154859</v>
          </cell>
          <cell r="G69">
            <v>546498370</v>
          </cell>
          <cell r="H69">
            <v>302461208</v>
          </cell>
          <cell r="I69">
            <v>7064195281</v>
          </cell>
        </row>
        <row r="70">
          <cell r="E70">
            <v>6583352000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8365267222</v>
          </cell>
          <cell r="I71">
            <v>0</v>
          </cell>
        </row>
        <row r="72">
          <cell r="E72">
            <v>30024000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5000000</v>
          </cell>
          <cell r="I73">
            <v>0</v>
          </cell>
        </row>
        <row r="74">
          <cell r="E74">
            <v>25024000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D10" sqref="D10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5" t="s">
        <v>114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일반회계 '!$L$3:$M$3</f>
        <v>미추홀구</v>
      </c>
      <c r="M3" s="100"/>
    </row>
    <row r="4" spans="2:18" s="9" customFormat="1" ht="18.75" customHeight="1" thickBot="1">
      <c r="B4" s="117" t="s">
        <v>115</v>
      </c>
      <c r="C4" s="117"/>
      <c r="D4" s="117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0" t="s">
        <v>62</v>
      </c>
      <c r="C7" s="111"/>
      <c r="D7" s="111"/>
      <c r="E7" s="40">
        <f>E8+E48</f>
        <v>29575922000</v>
      </c>
      <c r="F7" s="40">
        <f>F8+F48</f>
        <v>44875760344</v>
      </c>
      <c r="G7" s="40">
        <f>G8+G48</f>
        <v>27684931321</v>
      </c>
      <c r="H7" s="40">
        <f>H8+H48</f>
        <v>1032815630</v>
      </c>
      <c r="I7" s="40">
        <f>F7-G7-H7</f>
        <v>16158013393</v>
      </c>
      <c r="J7" s="40">
        <f>I7-K7</f>
        <v>15628237003</v>
      </c>
      <c r="K7" s="40">
        <f>K8+K48</f>
        <v>529776390</v>
      </c>
      <c r="L7" s="41">
        <f>IF(E7=0,0,+(G7/E7)*100)</f>
        <v>93.606317060884862</v>
      </c>
      <c r="M7" s="42">
        <f>IF(F7=0,0,+(G7/F7)*100)</f>
        <v>61.692394978443069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3" t="s">
        <v>41</v>
      </c>
      <c r="C8" s="104"/>
      <c r="D8" s="104"/>
      <c r="E8" s="31">
        <f>E9+E12+E21+E26+E36+E41</f>
        <v>23598044000</v>
      </c>
      <c r="F8" s="31">
        <f>F9+F12+F21+F26+F36+F41</f>
        <v>21878477371</v>
      </c>
      <c r="G8" s="31">
        <f>G9+G12+G21+G26+G36+G41</f>
        <v>21544369171</v>
      </c>
      <c r="H8" s="31">
        <f>H9+H12+H21+H26+H36+H41</f>
        <v>0</v>
      </c>
      <c r="I8" s="31">
        <f>F8-G8-H8</f>
        <v>334108200</v>
      </c>
      <c r="J8" s="31">
        <f t="shared" ref="J8:J71" si="1">I8-K8</f>
        <v>271163700</v>
      </c>
      <c r="K8" s="31">
        <f>K9+K12+K21+K26+K36+K41</f>
        <v>62944500</v>
      </c>
      <c r="L8" s="43">
        <f t="shared" ref="L8:L68" si="2">IF(E8=0,0,+(G8/E8)*100)</f>
        <v>91.297266718377173</v>
      </c>
      <c r="M8" s="32">
        <f t="shared" ref="M8:M68" si="3">IF(F8=0,0,+(G8/F8)*100)</f>
        <v>98.472890986267345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166410000</v>
      </c>
      <c r="F9" s="46">
        <f>SUM(F10:F11)</f>
        <v>485250640</v>
      </c>
      <c r="G9" s="46">
        <f>SUM(G10:G11)</f>
        <v>288971410</v>
      </c>
      <c r="H9" s="46">
        <f>SUM(H10:H11)</f>
        <v>0</v>
      </c>
      <c r="I9" s="46">
        <f>F9-G9-H9</f>
        <v>196279230</v>
      </c>
      <c r="J9" s="47">
        <f t="shared" si="1"/>
        <v>182286370</v>
      </c>
      <c r="K9" s="47">
        <f>SUM(K10:K11)</f>
        <v>13992860</v>
      </c>
      <c r="L9" s="48">
        <f t="shared" si="2"/>
        <v>173.65026741181418</v>
      </c>
      <c r="M9" s="49">
        <f t="shared" si="3"/>
        <v>59.550959067256457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105"/>
      <c r="C10" s="36" t="s">
        <v>27</v>
      </c>
      <c r="D10" s="36"/>
      <c r="E10" s="30">
        <f>'[1]군구세외 일반회계 '!E10</f>
        <v>0</v>
      </c>
      <c r="F10" s="30">
        <f>'[1]군구세외 일반회계 '!F10</f>
        <v>0</v>
      </c>
      <c r="G10" s="30">
        <f>'[1]군구세외 일반회계 '!G10</f>
        <v>0</v>
      </c>
      <c r="H10" s="30">
        <f>'[1]군구세외 일반회계 '!H10</f>
        <v>0</v>
      </c>
      <c r="I10" s="50">
        <f>F10-G10-H10</f>
        <v>0</v>
      </c>
      <c r="J10" s="51">
        <f t="shared" si="1"/>
        <v>0</v>
      </c>
      <c r="K10" s="51">
        <f>'[1]군구세외 일반회계 '!K10</f>
        <v>0</v>
      </c>
      <c r="L10" s="52">
        <f t="shared" si="2"/>
        <v>0</v>
      </c>
      <c r="M10" s="53">
        <f t="shared" si="3"/>
        <v>0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6"/>
      <c r="C11" s="36" t="s">
        <v>28</v>
      </c>
      <c r="D11" s="36"/>
      <c r="E11" s="30">
        <f>'[1]군구세외 일반회계 '!E11</f>
        <v>166410000</v>
      </c>
      <c r="F11" s="30">
        <f>'[1]군구세외 일반회계 '!F11</f>
        <v>485250640</v>
      </c>
      <c r="G11" s="30">
        <f>'[1]군구세외 일반회계 '!G11</f>
        <v>288971410</v>
      </c>
      <c r="H11" s="30">
        <f>'[1]군구세외 일반회계 '!H11</f>
        <v>0</v>
      </c>
      <c r="I11" s="50">
        <f t="shared" ref="I11:I77" si="6">F11-G11-H11</f>
        <v>196279230</v>
      </c>
      <c r="J11" s="51">
        <f t="shared" si="1"/>
        <v>182286370</v>
      </c>
      <c r="K11" s="51">
        <f>'[1]군구세외 일반회계 '!K11</f>
        <v>13992860</v>
      </c>
      <c r="L11" s="52">
        <f t="shared" si="2"/>
        <v>173.65026741181418</v>
      </c>
      <c r="M11" s="53">
        <f t="shared" si="3"/>
        <v>59.550959067256457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2358175000</v>
      </c>
      <c r="F12" s="46">
        <f>SUM(F13:F20)</f>
        <v>2390819842</v>
      </c>
      <c r="G12" s="46">
        <f>SUM(G13:G20)</f>
        <v>2288239542</v>
      </c>
      <c r="H12" s="46">
        <f>SUM(H13:H20)</f>
        <v>0</v>
      </c>
      <c r="I12" s="46">
        <f t="shared" si="6"/>
        <v>102580300</v>
      </c>
      <c r="J12" s="47">
        <f t="shared" si="1"/>
        <v>88586530</v>
      </c>
      <c r="K12" s="47">
        <f>SUM(K13:K20)</f>
        <v>13993770</v>
      </c>
      <c r="L12" s="48">
        <f t="shared" si="2"/>
        <v>97.034339775461959</v>
      </c>
      <c r="M12" s="49">
        <f t="shared" si="3"/>
        <v>95.709409040449145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105" t="s">
        <v>0</v>
      </c>
      <c r="C13" s="36" t="s">
        <v>65</v>
      </c>
      <c r="D13" s="36"/>
      <c r="E13" s="30">
        <f>'[1]군구세외 일반회계 '!E13</f>
        <v>1100000000</v>
      </c>
      <c r="F13" s="30">
        <f>'[1]군구세외 일반회계 '!F13</f>
        <v>1152974940</v>
      </c>
      <c r="G13" s="30">
        <f>'[1]군구세외 일반회계 '!G13</f>
        <v>1098412560</v>
      </c>
      <c r="H13" s="30">
        <f>'[1]군구세외 일반회계 '!H13</f>
        <v>0</v>
      </c>
      <c r="I13" s="50">
        <f t="shared" si="6"/>
        <v>54562380</v>
      </c>
      <c r="J13" s="51">
        <f t="shared" si="1"/>
        <v>53489980</v>
      </c>
      <c r="K13" s="51">
        <f>'[1]군구세외 일반회계 '!K13</f>
        <v>1072400</v>
      </c>
      <c r="L13" s="52">
        <f>IF(E13=0,0,+(G13/E13)*100)</f>
        <v>99.85568727272728</v>
      </c>
      <c r="M13" s="53">
        <f t="shared" si="3"/>
        <v>95.267687257799366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97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97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97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일반회계 '!E20</f>
        <v>1258175000</v>
      </c>
      <c r="F20" s="30">
        <f>'[1]군구세외 일반회계 '!F20</f>
        <v>1237844902</v>
      </c>
      <c r="G20" s="30">
        <f>'[1]군구세외 일반회계 '!G20</f>
        <v>1189826982</v>
      </c>
      <c r="H20" s="30">
        <f>'[1]군구세외 일반회계 '!H20</f>
        <v>0</v>
      </c>
      <c r="I20" s="50">
        <f t="shared" si="6"/>
        <v>48017920</v>
      </c>
      <c r="J20" s="51">
        <f t="shared" si="1"/>
        <v>35096550</v>
      </c>
      <c r="K20" s="51">
        <f>'[1]군구세외 일반회계 '!K20</f>
        <v>12921370</v>
      </c>
      <c r="L20" s="52">
        <f t="shared" si="2"/>
        <v>94.567685894251596</v>
      </c>
      <c r="M20" s="53">
        <f t="shared" si="3"/>
        <v>96.120845194546035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10884000000</v>
      </c>
      <c r="F21" s="46">
        <f>SUM(F22:F25)</f>
        <v>9410917140</v>
      </c>
      <c r="G21" s="46">
        <f>SUM(G22:G25)</f>
        <v>9375997030</v>
      </c>
      <c r="H21" s="46">
        <f>SUM(H22:H25)</f>
        <v>0</v>
      </c>
      <c r="I21" s="46">
        <f t="shared" si="6"/>
        <v>34920110</v>
      </c>
      <c r="J21" s="47">
        <f t="shared" si="1"/>
        <v>290800</v>
      </c>
      <c r="K21" s="47">
        <f>SUM(K22:K25)</f>
        <v>34629310</v>
      </c>
      <c r="L21" s="48">
        <f t="shared" si="2"/>
        <v>86.144772418228584</v>
      </c>
      <c r="M21" s="49">
        <f t="shared" si="3"/>
        <v>99.628940415896594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일반회계 '!E22</f>
        <v>2000000000</v>
      </c>
      <c r="F22" s="30">
        <f>'[1]군구세외 일반회계 '!F22</f>
        <v>1584443390</v>
      </c>
      <c r="G22" s="30">
        <f>'[1]군구세외 일반회계 '!G22</f>
        <v>1574138610</v>
      </c>
      <c r="H22" s="30">
        <f>'[1]군구세외 일반회계 '!H22</f>
        <v>0</v>
      </c>
      <c r="I22" s="50">
        <f t="shared" si="6"/>
        <v>10304780</v>
      </c>
      <c r="J22" s="51">
        <f t="shared" si="1"/>
        <v>8800</v>
      </c>
      <c r="K22" s="51">
        <f>'[1]군구세외 일반회계 '!K22</f>
        <v>10295980</v>
      </c>
      <c r="L22" s="52">
        <f t="shared" si="2"/>
        <v>78.706930499999999</v>
      </c>
      <c r="M22" s="53">
        <f t="shared" si="3"/>
        <v>99.349627757921979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일반회계 '!E23</f>
        <v>7530000000</v>
      </c>
      <c r="F23" s="30">
        <f>'[1]군구세외 일반회계 '!F23</f>
        <v>6703679360</v>
      </c>
      <c r="G23" s="30">
        <f>'[1]군구세외 일반회계 '!G23</f>
        <v>6680152550</v>
      </c>
      <c r="H23" s="30">
        <f>'[1]군구세외 일반회계 '!H23</f>
        <v>0</v>
      </c>
      <c r="I23" s="50">
        <f t="shared" si="6"/>
        <v>23526810</v>
      </c>
      <c r="J23" s="51">
        <f t="shared" si="1"/>
        <v>0</v>
      </c>
      <c r="K23" s="51">
        <f>'[1]군구세외 일반회계 '!K23</f>
        <v>23526810</v>
      </c>
      <c r="L23" s="52">
        <f t="shared" si="2"/>
        <v>88.71384528552457</v>
      </c>
      <c r="M23" s="53">
        <f t="shared" si="3"/>
        <v>99.649046311188727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일반회계 '!E25</f>
        <v>1354000000</v>
      </c>
      <c r="F25" s="30">
        <f>'[1]군구세외 일반회계 '!F25</f>
        <v>1122794390</v>
      </c>
      <c r="G25" s="30">
        <f>'[1]군구세외 일반회계 '!G25</f>
        <v>1121705870</v>
      </c>
      <c r="H25" s="30">
        <f>'[1]군구세외 일반회계 '!H25</f>
        <v>0</v>
      </c>
      <c r="I25" s="50">
        <f t="shared" si="6"/>
        <v>1088520</v>
      </c>
      <c r="J25" s="51">
        <f t="shared" si="1"/>
        <v>282000</v>
      </c>
      <c r="K25" s="51">
        <f>'[1]군구세외 일반회계 '!K25</f>
        <v>806520</v>
      </c>
      <c r="L25" s="52">
        <f t="shared" si="2"/>
        <v>82.843860413589368</v>
      </c>
      <c r="M25" s="53">
        <f t="shared" si="3"/>
        <v>99.903052597190126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289100000</v>
      </c>
      <c r="F26" s="46">
        <f>SUM(F27:F35)</f>
        <v>287535100</v>
      </c>
      <c r="G26" s="46">
        <f>SUM(G27:G35)</f>
        <v>287206540</v>
      </c>
      <c r="H26" s="46">
        <f>SUM(H27:H35)</f>
        <v>0</v>
      </c>
      <c r="I26" s="46">
        <f t="shared" si="6"/>
        <v>328560</v>
      </c>
      <c r="J26" s="47">
        <f t="shared" si="1"/>
        <v>0</v>
      </c>
      <c r="K26" s="47">
        <f>SUM(K27:K35)</f>
        <v>328560</v>
      </c>
      <c r="L26" s="48">
        <f t="shared" si="2"/>
        <v>99.345050155655485</v>
      </c>
      <c r="M26" s="49">
        <f t="shared" si="3"/>
        <v>99.885732211476096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일반회계 '!E34</f>
        <v>289100000</v>
      </c>
      <c r="F34" s="30">
        <f>'[1]군구세외 일반회계 '!F34</f>
        <v>287535100</v>
      </c>
      <c r="G34" s="30">
        <f>'[1]군구세외 일반회계 '!G34</f>
        <v>287206540</v>
      </c>
      <c r="H34" s="30">
        <f>'[1]군구세외 일반회계 '!H34</f>
        <v>0</v>
      </c>
      <c r="I34" s="50">
        <f t="shared" si="6"/>
        <v>328560</v>
      </c>
      <c r="J34" s="51">
        <f t="shared" si="1"/>
        <v>0</v>
      </c>
      <c r="K34" s="51">
        <f>'[1]군구세외 일반회계 '!K34</f>
        <v>328560</v>
      </c>
      <c r="L34" s="52">
        <f t="shared" si="2"/>
        <v>99.345050155655485</v>
      </c>
      <c r="M34" s="53">
        <f t="shared" si="3"/>
        <v>99.885732211476096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8362359000</v>
      </c>
      <c r="F36" s="46">
        <f>SUM(F37:F40)</f>
        <v>7712568300</v>
      </c>
      <c r="G36" s="46">
        <f>SUM(G37:G40)</f>
        <v>7712568300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92.229576606314083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일반회계 '!E37</f>
        <v>6600000000</v>
      </c>
      <c r="F37" s="30">
        <f>'[1]군구세외 일반회계 '!F37</f>
        <v>6959601000</v>
      </c>
      <c r="G37" s="30">
        <f>'[1]군구세외 일반회계 '!G37</f>
        <v>6959601000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105.4485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일반회계 '!E38</f>
        <v>700000000</v>
      </c>
      <c r="F38" s="30" t="str">
        <f>'[1]군구세외 일반회계 '!F38</f>
        <v>0</v>
      </c>
      <c r="G38" s="30" t="str">
        <f>'[1]군구세외 일반회계 '!G38</f>
        <v>0</v>
      </c>
      <c r="H38" s="30" t="str">
        <f>'[1]군구세외 일반회계 '!H38</f>
        <v>0</v>
      </c>
      <c r="I38" s="50">
        <f t="shared" si="6"/>
        <v>0</v>
      </c>
      <c r="J38" s="51">
        <f t="shared" si="1"/>
        <v>0</v>
      </c>
      <c r="K38" s="51">
        <f>'[1]군구세외 일반회계 '!K38</f>
        <v>0</v>
      </c>
      <c r="L38" s="52">
        <f t="shared" si="2"/>
        <v>0</v>
      </c>
      <c r="M38" s="53" t="e">
        <f t="shared" si="3"/>
        <v>#DIV/0!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일반회계 '!E40</f>
        <v>1062359000</v>
      </c>
      <c r="F40" s="30">
        <f>'[1]군구세외 일반회계 '!F40</f>
        <v>752967300</v>
      </c>
      <c r="G40" s="30">
        <f>'[1]군구세외 일반회계 '!G40</f>
        <v>752967300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70.876916371960903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1538000000</v>
      </c>
      <c r="F41" s="46">
        <f>SUM(F42:F47)</f>
        <v>1591386349</v>
      </c>
      <c r="G41" s="46">
        <f>SUM(G42:G47)</f>
        <v>1591386349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103.47115403120937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일반회계 '!E42</f>
        <v>1450000000</v>
      </c>
      <c r="F42" s="30">
        <f>'[1]군구세외 일반회계 '!F42</f>
        <v>1565307687</v>
      </c>
      <c r="G42" s="30">
        <f>'[1]군구세외 일반회계 '!G42</f>
        <v>1565307687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107.95225427586206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일반회계 '!E47</f>
        <v>88000000</v>
      </c>
      <c r="F47" s="30">
        <f>'[1]군구세외 일반회계 '!F47</f>
        <v>26078662</v>
      </c>
      <c r="G47" s="30">
        <f>'[1]군구세외 일반회계 '!G47</f>
        <v>26078662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29.634843181818184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5977878000</v>
      </c>
      <c r="F48" s="33">
        <f>SUM(F49,F53,F56,F62,F69)</f>
        <v>22997282973</v>
      </c>
      <c r="G48" s="33">
        <f>SUM(G49,G53,G56,G62,G69)</f>
        <v>6140562150</v>
      </c>
      <c r="H48" s="33">
        <f>SUM(H49,H53,H56,H62,H69)</f>
        <v>1032815630</v>
      </c>
      <c r="I48" s="33">
        <f>F48-G48-H48</f>
        <v>15823905193</v>
      </c>
      <c r="J48" s="34">
        <f t="shared" si="1"/>
        <v>15357073303</v>
      </c>
      <c r="K48" s="34">
        <f>SUM(K49,K53,K56,K62,K69)</f>
        <v>466831890</v>
      </c>
      <c r="L48" s="37">
        <f t="shared" si="2"/>
        <v>102.72143643614004</v>
      </c>
      <c r="M48" s="35">
        <f t="shared" si="3"/>
        <v>26.701250566031376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174609000</v>
      </c>
      <c r="F49" s="46">
        <f>SUM(F50:F52)</f>
        <v>128584880</v>
      </c>
      <c r="G49" s="46">
        <f>SUM(G50:G52)</f>
        <v>128584880</v>
      </c>
      <c r="H49" s="46">
        <f>SUM(H50:H52)</f>
        <v>0</v>
      </c>
      <c r="I49" s="46">
        <f t="shared" si="6"/>
        <v>0</v>
      </c>
      <c r="J49" s="47">
        <f t="shared" si="1"/>
        <v>0</v>
      </c>
      <c r="K49" s="47">
        <f>SUM(K50:K52)</f>
        <v>0</v>
      </c>
      <c r="L49" s="48">
        <f t="shared" si="2"/>
        <v>73.641610684443521</v>
      </c>
      <c r="M49" s="49">
        <f t="shared" si="3"/>
        <v>100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 t="str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 t="e">
        <f t="shared" si="3"/>
        <v>#DIV/0!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124609000</v>
      </c>
      <c r="F51" s="30">
        <f>'[1]군구세외 일반회계 '!F51</f>
        <v>73873180</v>
      </c>
      <c r="G51" s="30">
        <f>'[1]군구세외 일반회계 '!G51</f>
        <v>73873180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59.283984302899469</v>
      </c>
      <c r="M51" s="81">
        <f t="shared" si="3"/>
        <v>100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50000000</v>
      </c>
      <c r="F52" s="50">
        <f>'[1]군구세외 일반회계 '!F52</f>
        <v>54711700</v>
      </c>
      <c r="G52" s="50">
        <f>'[1]군구세외 일반회계 '!G52</f>
        <v>54711700</v>
      </c>
      <c r="H52" s="50">
        <f>'[1]군구세외 일반회계 '!H52</f>
        <v>0</v>
      </c>
      <c r="I52" s="50">
        <f t="shared" si="6"/>
        <v>0</v>
      </c>
      <c r="J52" s="51">
        <f t="shared" si="1"/>
        <v>0</v>
      </c>
      <c r="K52" s="51">
        <f>'[1]군구세외 일반회계 '!K52</f>
        <v>0</v>
      </c>
      <c r="L52" s="52">
        <f t="shared" si="2"/>
        <v>109.42339999999999</v>
      </c>
      <c r="M52" s="81">
        <f t="shared" si="3"/>
        <v>100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757178000</v>
      </c>
      <c r="F53" s="46">
        <f>SUM(F54:F55)</f>
        <v>668673710</v>
      </c>
      <c r="G53" s="46">
        <f>SUM(G54:G55)</f>
        <v>501999180</v>
      </c>
      <c r="H53" s="46">
        <f>SUM(H54:H55)</f>
        <v>0</v>
      </c>
      <c r="I53" s="46">
        <f t="shared" si="6"/>
        <v>166674530</v>
      </c>
      <c r="J53" s="47">
        <f t="shared" si="1"/>
        <v>2187950</v>
      </c>
      <c r="K53" s="47">
        <f>SUM(K54:K55)</f>
        <v>164486580</v>
      </c>
      <c r="L53" s="48">
        <f t="shared" si="2"/>
        <v>66.298701230093855</v>
      </c>
      <c r="M53" s="49">
        <f t="shared" si="3"/>
        <v>75.073862257871625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158325000</v>
      </c>
      <c r="G54" s="30">
        <f>'[1]군구세외 일반회계 '!G54</f>
        <v>158325000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100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일반회계 '!E55</f>
        <v>757178000</v>
      </c>
      <c r="F55" s="30">
        <f>'[1]군구세외 일반회계 '!F55</f>
        <v>510348710</v>
      </c>
      <c r="G55" s="30">
        <f>'[1]군구세외 일반회계 '!G55</f>
        <v>343674180</v>
      </c>
      <c r="H55" s="30">
        <f>'[1]군구세외 일반회계 '!H55</f>
        <v>0</v>
      </c>
      <c r="I55" s="78">
        <f t="shared" si="6"/>
        <v>166674530</v>
      </c>
      <c r="J55" s="79">
        <f t="shared" si="1"/>
        <v>2187950</v>
      </c>
      <c r="K55" s="79">
        <f>'[1]군구세외 일반회계 '!K55</f>
        <v>164486580</v>
      </c>
      <c r="L55" s="80">
        <f t="shared" si="2"/>
        <v>45.388822707474333</v>
      </c>
      <c r="M55" s="81">
        <f t="shared" si="3"/>
        <v>67.34105000480946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2156234000</v>
      </c>
      <c r="F56" s="46">
        <f>SUM(F57:F61)</f>
        <v>4272538470</v>
      </c>
      <c r="G56" s="46">
        <f>SUM(G57:G61)</f>
        <v>2210429690</v>
      </c>
      <c r="H56" s="46">
        <f>SUM(H57:H61)</f>
        <v>0</v>
      </c>
      <c r="I56" s="46">
        <f t="shared" si="6"/>
        <v>2062108780</v>
      </c>
      <c r="J56" s="47">
        <f t="shared" si="1"/>
        <v>1794765040</v>
      </c>
      <c r="K56" s="47">
        <f>SUM(K57:K61)</f>
        <v>267343740</v>
      </c>
      <c r="L56" s="48">
        <f t="shared" si="2"/>
        <v>102.51344195481566</v>
      </c>
      <c r="M56" s="49">
        <f t="shared" si="3"/>
        <v>51.735746922367674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일반회계 '!E57</f>
        <v>138300000</v>
      </c>
      <c r="F57" s="30">
        <f>'[1]군구세외 일반회계 '!F57</f>
        <v>481671750</v>
      </c>
      <c r="G57" s="30">
        <f>'[1]군구세외 일반회계 '!G57</f>
        <v>178922500</v>
      </c>
      <c r="H57" s="30">
        <f>'[1]군구세외 일반회계 '!H57</f>
        <v>0</v>
      </c>
      <c r="I57" s="78">
        <f t="shared" si="6"/>
        <v>302749250</v>
      </c>
      <c r="J57" s="79">
        <f t="shared" si="1"/>
        <v>300310250</v>
      </c>
      <c r="K57" s="79">
        <f>'[1]군구세외 일반회계 '!K57</f>
        <v>2439000</v>
      </c>
      <c r="L57" s="80">
        <f t="shared" si="2"/>
        <v>129.37274041937818</v>
      </c>
      <c r="M57" s="81">
        <f t="shared" si="3"/>
        <v>37.146147765568564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일반회계 '!E58</f>
        <v>150000000</v>
      </c>
      <c r="F58" s="30">
        <f>'[1]군구세외 일반회계 '!F58</f>
        <v>118476210</v>
      </c>
      <c r="G58" s="30">
        <f>'[1]군구세외 일반회계 '!G58</f>
        <v>75190950</v>
      </c>
      <c r="H58" s="30">
        <f>'[1]군구세외 일반회계 '!H58</f>
        <v>0</v>
      </c>
      <c r="I58" s="78">
        <f t="shared" si="6"/>
        <v>43285260</v>
      </c>
      <c r="J58" s="79">
        <f t="shared" si="1"/>
        <v>31975930</v>
      </c>
      <c r="K58" s="79">
        <f>'[1]군구세외 일반회계 '!K58</f>
        <v>11309330</v>
      </c>
      <c r="L58" s="80">
        <f t="shared" si="2"/>
        <v>50.127299999999998</v>
      </c>
      <c r="M58" s="81">
        <f t="shared" si="3"/>
        <v>63.465019686230683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일반회계 '!E59</f>
        <v>124886000</v>
      </c>
      <c r="F59" s="30">
        <f>'[1]군구세외 일반회계 '!F59</f>
        <v>203427300</v>
      </c>
      <c r="G59" s="30">
        <f>'[1]군구세외 일반회계 '!G59</f>
        <v>136437360</v>
      </c>
      <c r="H59" s="30">
        <f>'[1]군구세외 일반회계 '!H59</f>
        <v>0</v>
      </c>
      <c r="I59" s="78">
        <f t="shared" si="6"/>
        <v>66989940</v>
      </c>
      <c r="J59" s="79">
        <f t="shared" si="1"/>
        <v>43125390</v>
      </c>
      <c r="K59" s="79">
        <f>'[1]군구세외 일반회계 '!K59</f>
        <v>23864550</v>
      </c>
      <c r="L59" s="80">
        <f t="shared" si="2"/>
        <v>109.24952356549173</v>
      </c>
      <c r="M59" s="81">
        <f t="shared" si="3"/>
        <v>67.069346149705567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일반회계 '!E61</f>
        <v>1743048000</v>
      </c>
      <c r="F61" s="30">
        <f>'[1]군구세외 일반회계 '!F61</f>
        <v>3468963210</v>
      </c>
      <c r="G61" s="30">
        <f>'[1]군구세외 일반회계 '!G61</f>
        <v>1819878880</v>
      </c>
      <c r="H61" s="30">
        <f>'[1]군구세외 일반회계 '!H61</f>
        <v>0</v>
      </c>
      <c r="I61" s="78">
        <f t="shared" si="6"/>
        <v>1649084330</v>
      </c>
      <c r="J61" s="79">
        <f t="shared" si="1"/>
        <v>1419353470</v>
      </c>
      <c r="K61" s="79">
        <f>'[1]군구세외 일반회계 '!K61</f>
        <v>229730860</v>
      </c>
      <c r="L61" s="80">
        <f t="shared" si="2"/>
        <v>104.40784648500787</v>
      </c>
      <c r="M61" s="81">
        <f t="shared" si="3"/>
        <v>52.461752109501326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789857000</v>
      </c>
      <c r="F62" s="46">
        <f>SUM(F63:F68)</f>
        <v>1833712603</v>
      </c>
      <c r="G62" s="46">
        <f>SUM(G63:G68)</f>
        <v>1782929053</v>
      </c>
      <c r="H62" s="46">
        <f>SUM(H63:H68)</f>
        <v>0</v>
      </c>
      <c r="I62" s="46">
        <f t="shared" si="6"/>
        <v>50783550</v>
      </c>
      <c r="J62" s="47">
        <f t="shared" si="1"/>
        <v>15781980</v>
      </c>
      <c r="K62" s="47">
        <f>SUM(K63:K68)</f>
        <v>35001570</v>
      </c>
      <c r="L62" s="48">
        <f t="shared" si="2"/>
        <v>225.72808153881022</v>
      </c>
      <c r="M62" s="49">
        <f t="shared" si="3"/>
        <v>97.230561107726658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30">
        <f>'[1]군구세외 일반회계 '!E63</f>
        <v>119410000</v>
      </c>
      <c r="F63" s="30">
        <f>'[1]군구세외 일반회계 '!F63</f>
        <v>119527100</v>
      </c>
      <c r="G63" s="30">
        <f>'[1]군구세외 일반회계 '!G63</f>
        <v>119527100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100.09806548865254</v>
      </c>
      <c r="M63" s="53">
        <f t="shared" si="3"/>
        <v>100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724300</v>
      </c>
      <c r="G64" s="30">
        <f>'[1]군구세외 일반회계 '!G64</f>
        <v>724300</v>
      </c>
      <c r="H64" s="30">
        <f>'[1]군구세외 일반회계 '!H64</f>
        <v>0</v>
      </c>
      <c r="I64" s="50">
        <f t="shared" si="6"/>
        <v>0</v>
      </c>
      <c r="J64" s="51">
        <f t="shared" si="1"/>
        <v>0</v>
      </c>
      <c r="K64" s="51">
        <f>'[1]군구세외 일반회계 '!K64</f>
        <v>0</v>
      </c>
      <c r="L64" s="52">
        <f t="shared" si="2"/>
        <v>0</v>
      </c>
      <c r="M64" s="53">
        <f t="shared" si="3"/>
        <v>100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30">
        <f>'[1]군구세외 일반회계 '!E68</f>
        <v>670447000</v>
      </c>
      <c r="F68" s="30">
        <f>'[1]군구세외 일반회계 '!F68</f>
        <v>1713461203</v>
      </c>
      <c r="G68" s="30">
        <f>'[1]군구세외 일반회계 '!G68</f>
        <v>1662677653</v>
      </c>
      <c r="H68" s="30">
        <f>'[1]군구세외 일반회계 '!H68</f>
        <v>0</v>
      </c>
      <c r="I68" s="50">
        <f t="shared" si="6"/>
        <v>50783550</v>
      </c>
      <c r="J68" s="51">
        <f t="shared" si="1"/>
        <v>15781980</v>
      </c>
      <c r="K68" s="51">
        <f>'[1]군구세외 일반회계 '!K68</f>
        <v>35001570</v>
      </c>
      <c r="L68" s="52">
        <f t="shared" si="2"/>
        <v>247.99539009049187</v>
      </c>
      <c r="M68" s="53">
        <f t="shared" si="3"/>
        <v>97.03620076654866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16093773310</v>
      </c>
      <c r="G69" s="82">
        <f>'[1]군구세외 일반회계 '!G69</f>
        <v>1516619347</v>
      </c>
      <c r="H69" s="82">
        <f>'[1]군구세외 일반회계 '!H69</f>
        <v>1032815630</v>
      </c>
      <c r="I69" s="64">
        <f t="shared" si="6"/>
        <v>13544338333</v>
      </c>
      <c r="J69" s="64">
        <f t="shared" si="1"/>
        <v>13544338333</v>
      </c>
      <c r="K69" s="64">
        <f>'[1]군구세외 일반회계 '!K69</f>
        <v>0</v>
      </c>
      <c r="L69" s="65">
        <f>IF(E69=0,0,+(G69/E69)*100)</f>
        <v>72.219968904761899</v>
      </c>
      <c r="M69" s="66">
        <f>IF(F69=0,0,+(G69/F69)*100)</f>
        <v>9.4236405458602786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28043285000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22943285000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5100000000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일반회계 '!E74</f>
        <v>3100000000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105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97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97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98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tabSelected="1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4" sqref="B4:D4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5" t="s">
        <v>112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99" t="str">
        <f>'[1]군구세외 특별회계'!$L$3:$M$3</f>
        <v>미추홀구</v>
      </c>
      <c r="M3" s="100"/>
    </row>
    <row r="4" spans="1:18" s="9" customFormat="1" ht="18.75" customHeight="1" thickBot="1">
      <c r="B4" s="116" t="s">
        <v>113</v>
      </c>
      <c r="C4" s="116"/>
      <c r="D4" s="116"/>
      <c r="E4" s="8"/>
      <c r="F4" s="8"/>
      <c r="G4" s="8"/>
      <c r="H4" s="8"/>
      <c r="I4" s="8"/>
      <c r="J4" s="8"/>
      <c r="K4" s="8"/>
      <c r="L4" s="109" t="s">
        <v>61</v>
      </c>
      <c r="M4" s="109"/>
      <c r="N4" s="9">
        <f>COUNTIF(N7:R105,"err")</f>
        <v>1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1" t="s">
        <v>60</v>
      </c>
      <c r="M5" s="102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0" t="s">
        <v>62</v>
      </c>
      <c r="C7" s="111"/>
      <c r="D7" s="111"/>
      <c r="E7" s="40">
        <f>E8+E48</f>
        <v>5127867000</v>
      </c>
      <c r="F7" s="40">
        <f>F8+F48</f>
        <v>12209161099</v>
      </c>
      <c r="G7" s="40">
        <f>G8+G48</f>
        <v>4216665690</v>
      </c>
      <c r="H7" s="40">
        <f>H8+H48</f>
        <v>314863218</v>
      </c>
      <c r="I7" s="40">
        <f>F7-G7-H7</f>
        <v>7677632191</v>
      </c>
      <c r="J7" s="40">
        <f>I7-K7</f>
        <v>7484289891</v>
      </c>
      <c r="K7" s="40">
        <f>K8+K48</f>
        <v>193342300</v>
      </c>
      <c r="L7" s="41">
        <f>IF(E7=0,0,+(G7/E7)*100)</f>
        <v>82.230402816609711</v>
      </c>
      <c r="M7" s="42">
        <f>IF(F7=0,0,+(G7/F7)*100)</f>
        <v>34.536899429931914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3" t="s">
        <v>41</v>
      </c>
      <c r="C8" s="104"/>
      <c r="D8" s="104"/>
      <c r="E8" s="31">
        <f>E9+E12+E21+E26+E36+E41</f>
        <v>2992867000</v>
      </c>
      <c r="F8" s="31">
        <f>F9+F12+F21+F26+F36+F41</f>
        <v>2182164630</v>
      </c>
      <c r="G8" s="31">
        <f>G9+G12+G21+G26+G36+G41</f>
        <v>2172037330</v>
      </c>
      <c r="H8" s="31">
        <f>H9+H12+H21+H26+H36+H41</f>
        <v>0</v>
      </c>
      <c r="I8" s="31">
        <f>F8-G8-H8</f>
        <v>10127300</v>
      </c>
      <c r="J8" s="31">
        <f t="shared" ref="J8:J71" si="0">I8-K8</f>
        <v>0</v>
      </c>
      <c r="K8" s="31">
        <f>K9+K12+K21+K26+K36+K41</f>
        <v>10127300</v>
      </c>
      <c r="L8" s="43">
        <f t="shared" ref="L8:L68" si="1">IF(E8=0,0,+(G8/E8)*100)</f>
        <v>72.573800639988349</v>
      </c>
      <c r="M8" s="32">
        <f t="shared" ref="M8:M68" si="2">IF(F8=0,0,+(G8/F8)*100)</f>
        <v>99.535905776275001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105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6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2227170</v>
      </c>
      <c r="G12" s="46">
        <f>SUM(G13:G20)</f>
        <v>2227170</v>
      </c>
      <c r="H12" s="46">
        <f>SUM(H13:H20)</f>
        <v>0</v>
      </c>
      <c r="I12" s="46">
        <f t="shared" si="3"/>
        <v>0</v>
      </c>
      <c r="J12" s="47">
        <f t="shared" si="0"/>
        <v>0</v>
      </c>
      <c r="K12" s="47">
        <f>SUM(K13:K20)</f>
        <v>0</v>
      </c>
      <c r="L12" s="48">
        <f t="shared" si="1"/>
        <v>96.833478260869569</v>
      </c>
      <c r="M12" s="49">
        <f t="shared" si="2"/>
        <v>100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105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97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97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97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97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/>
      </c>
    </row>
    <row r="18" spans="2:18" s="29" customFormat="1" ht="20.100000000000001" customHeight="1">
      <c r="B18" s="97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97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6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2227170</v>
      </c>
      <c r="G20" s="30">
        <f>'[1]군구세외 특별회계'!G20</f>
        <v>2227170</v>
      </c>
      <c r="H20" s="30">
        <f>'[1]군구세외 특별회계'!H20</f>
        <v>0</v>
      </c>
      <c r="I20" s="50">
        <f t="shared" si="3"/>
        <v>0</v>
      </c>
      <c r="J20" s="51">
        <f t="shared" si="0"/>
        <v>0</v>
      </c>
      <c r="K20" s="51">
        <f>'[1]군구세외 특별회계'!K20</f>
        <v>0</v>
      </c>
      <c r="L20" s="52">
        <f t="shared" si="1"/>
        <v>96.833478260869569</v>
      </c>
      <c r="M20" s="53">
        <f t="shared" si="2"/>
        <v>100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105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97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97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6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2646000000</v>
      </c>
      <c r="F26" s="46">
        <f>SUM(F27:F35)</f>
        <v>1812789310</v>
      </c>
      <c r="G26" s="46">
        <f>SUM(G27:G35)</f>
        <v>1802662010</v>
      </c>
      <c r="H26" s="46">
        <f>SUM(H27:H35)</f>
        <v>0</v>
      </c>
      <c r="I26" s="46">
        <f t="shared" si="3"/>
        <v>10127300</v>
      </c>
      <c r="J26" s="47">
        <f t="shared" si="0"/>
        <v>0</v>
      </c>
      <c r="K26" s="47">
        <f>SUM(K27:K35)</f>
        <v>10127300</v>
      </c>
      <c r="L26" s="48">
        <f t="shared" si="1"/>
        <v>68.127815948601665</v>
      </c>
      <c r="M26" s="49">
        <f t="shared" si="2"/>
        <v>99.441341586463793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105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97"/>
      <c r="C28" s="36" t="s">
        <v>32</v>
      </c>
      <c r="D28" s="36"/>
      <c r="E28" s="30">
        <f>'[1]군구세외 특별회계'!E28</f>
        <v>1750000000</v>
      </c>
      <c r="F28" s="30">
        <f>'[1]군구세외 특별회계'!F28</f>
        <v>1433513800</v>
      </c>
      <c r="G28" s="30">
        <f>'[1]군구세외 특별회계'!G28</f>
        <v>1423386500</v>
      </c>
      <c r="H28" s="30">
        <f>'[1]군구세외 특별회계'!H28</f>
        <v>0</v>
      </c>
      <c r="I28" s="50">
        <f t="shared" si="3"/>
        <v>10127300</v>
      </c>
      <c r="J28" s="51">
        <f t="shared" si="0"/>
        <v>0</v>
      </c>
      <c r="K28" s="51">
        <f>'[1]군구세외 특별회계'!K28</f>
        <v>10127300</v>
      </c>
      <c r="L28" s="52">
        <f t="shared" si="1"/>
        <v>81.336371428571425</v>
      </c>
      <c r="M28" s="53">
        <f t="shared" si="2"/>
        <v>99.293533135153638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97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97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97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97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97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97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6"/>
      <c r="C35" s="36" t="s">
        <v>16</v>
      </c>
      <c r="D35" s="36"/>
      <c r="E35" s="30">
        <f>'[1]군구세외 특별회계'!E35</f>
        <v>896000000</v>
      </c>
      <c r="F35" s="30">
        <f>'[1]군구세외 특별회계'!F35</f>
        <v>379275510</v>
      </c>
      <c r="G35" s="30">
        <f>'[1]군구세외 특별회계'!G35</f>
        <v>379275510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42.329856026785713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90000000</v>
      </c>
      <c r="F36" s="46">
        <f>SUM(F37:F40)</f>
        <v>47693000</v>
      </c>
      <c r="G36" s="46">
        <f>SUM(G37:G40)</f>
        <v>47693000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52.992222222222217</v>
      </c>
      <c r="M36" s="49">
        <f t="shared" si="2"/>
        <v>100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105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97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97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6"/>
      <c r="C40" s="36" t="s">
        <v>107</v>
      </c>
      <c r="D40" s="36"/>
      <c r="E40" s="30">
        <f>'[1]군구세외 특별회계'!E40</f>
        <v>90000000</v>
      </c>
      <c r="F40" s="30">
        <f>'[1]군구세외 특별회계'!F40</f>
        <v>47693000</v>
      </c>
      <c r="G40" s="30">
        <f>'[1]군구세외 특별회계'!G40</f>
        <v>47693000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52.992222222222217</v>
      </c>
      <c r="M40" s="53">
        <f t="shared" si="2"/>
        <v>100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254567000</v>
      </c>
      <c r="F41" s="46">
        <f>SUM(F42:F47)</f>
        <v>319455150</v>
      </c>
      <c r="G41" s="46">
        <f>SUM(G42:G47)</f>
        <v>319455150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125.48961570038537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105"/>
      <c r="C42" s="36" t="s">
        <v>34</v>
      </c>
      <c r="D42" s="36"/>
      <c r="E42" s="30">
        <f>'[1]군구세외 특별회계'!E42</f>
        <v>229567000</v>
      </c>
      <c r="F42" s="30">
        <f>'[1]군구세외 특별회계'!F42</f>
        <v>319455150</v>
      </c>
      <c r="G42" s="30">
        <f>'[1]군구세외 특별회계'!G42</f>
        <v>319455150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139.15551886813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97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97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97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97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6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7" t="s">
        <v>42</v>
      </c>
      <c r="C48" s="108"/>
      <c r="D48" s="108"/>
      <c r="E48" s="33">
        <f>SUM(E49,E53,E56,E62,E69)</f>
        <v>2135000000</v>
      </c>
      <c r="F48" s="33">
        <f>SUM(F49,F53,F56,F62,F69)</f>
        <v>10026996469</v>
      </c>
      <c r="G48" s="33">
        <f>SUM(G49,G53,G56,G62,G69)</f>
        <v>2044628360</v>
      </c>
      <c r="H48" s="33">
        <f>SUM(H49,H53,H56,H62,H69)</f>
        <v>314863218</v>
      </c>
      <c r="I48" s="33">
        <f>F48-G48-H48</f>
        <v>7667504891</v>
      </c>
      <c r="J48" s="34">
        <f t="shared" si="0"/>
        <v>7484289891</v>
      </c>
      <c r="K48" s="34">
        <f>SUM(K49,K53,K56,K62,K69)</f>
        <v>183215000</v>
      </c>
      <c r="L48" s="37">
        <f t="shared" si="1"/>
        <v>95.767136299765809</v>
      </c>
      <c r="M48" s="35">
        <f t="shared" si="2"/>
        <v>20.391234467083763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105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6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1200000000</v>
      </c>
      <c r="F56" s="46">
        <f>SUM(F57:F61)</f>
        <v>2011161090</v>
      </c>
      <c r="G56" s="46">
        <f>SUM(G57:G61)</f>
        <v>1461549930</v>
      </c>
      <c r="H56" s="46">
        <f>SUM(H57:H61)</f>
        <v>0</v>
      </c>
      <c r="I56" s="46">
        <f t="shared" si="3"/>
        <v>549611160</v>
      </c>
      <c r="J56" s="47">
        <f t="shared" si="0"/>
        <v>393293160</v>
      </c>
      <c r="K56" s="47">
        <f>SUM(K57:K61)</f>
        <v>156318000</v>
      </c>
      <c r="L56" s="48">
        <f t="shared" si="1"/>
        <v>121.7958275</v>
      </c>
      <c r="M56" s="49">
        <f t="shared" si="2"/>
        <v>72.671947427145184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105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97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97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97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6"/>
      <c r="C61" s="54" t="s">
        <v>95</v>
      </c>
      <c r="D61" s="54"/>
      <c r="E61" s="30">
        <f>'[1]군구세외 특별회계'!E61</f>
        <v>1200000000</v>
      </c>
      <c r="F61" s="30">
        <f>'[1]군구세외 특별회계'!F61</f>
        <v>2011161090</v>
      </c>
      <c r="G61" s="30">
        <f>'[1]군구세외 특별회계'!G61</f>
        <v>1461549930</v>
      </c>
      <c r="H61" s="30">
        <f>'[1]군구세외 특별회계'!H61</f>
        <v>0</v>
      </c>
      <c r="I61" s="78">
        <f t="shared" si="3"/>
        <v>549611160</v>
      </c>
      <c r="J61" s="79">
        <f t="shared" si="0"/>
        <v>393293160</v>
      </c>
      <c r="K61" s="79">
        <f>'[1]군구세외 특별회계'!K61</f>
        <v>156318000</v>
      </c>
      <c r="L61" s="80">
        <f t="shared" si="1"/>
        <v>121.7958275</v>
      </c>
      <c r="M61" s="81">
        <f t="shared" si="2"/>
        <v>72.671947427145184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102680520</v>
      </c>
      <c r="G62" s="46">
        <f>SUM(G63:G68)</f>
        <v>36580060</v>
      </c>
      <c r="H62" s="46">
        <f>SUM(H63:H68)</f>
        <v>12402010</v>
      </c>
      <c r="I62" s="46">
        <f t="shared" si="3"/>
        <v>53698450</v>
      </c>
      <c r="J62" s="47">
        <f t="shared" si="0"/>
        <v>26801450</v>
      </c>
      <c r="K62" s="47">
        <f>SUM(K63:K68)</f>
        <v>26897000</v>
      </c>
      <c r="L62" s="48">
        <f t="shared" si="1"/>
        <v>121.93353333333334</v>
      </c>
      <c r="M62" s="49">
        <f t="shared" si="2"/>
        <v>35.625121493346548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105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97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97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97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97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97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102680520</v>
      </c>
      <c r="G68" s="93">
        <f>'[1]군구세외 특별회계'!G68</f>
        <v>36580060</v>
      </c>
      <c r="H68" s="57">
        <f>'[1]군구세외 특별회계'!H68</f>
        <v>12402010</v>
      </c>
      <c r="I68" s="50">
        <f t="shared" si="3"/>
        <v>53698450</v>
      </c>
      <c r="J68" s="51">
        <f t="shared" si="0"/>
        <v>26801450</v>
      </c>
      <c r="K68" s="51">
        <f>'[1]군구세외 특별회계'!K68</f>
        <v>26897000</v>
      </c>
      <c r="L68" s="52">
        <f t="shared" si="1"/>
        <v>121.93353333333334</v>
      </c>
      <c r="M68" s="53">
        <f t="shared" si="2"/>
        <v>35.625121493346548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905000000</v>
      </c>
      <c r="F69" s="82">
        <f>'[1]군구세외 특별회계'!F69</f>
        <v>7913154859</v>
      </c>
      <c r="G69" s="82">
        <f>'[1]군구세외 특별회계'!G69</f>
        <v>546498370</v>
      </c>
      <c r="H69" s="82">
        <f>'[1]군구세외 특별회계'!H69</f>
        <v>302461208</v>
      </c>
      <c r="I69" s="64">
        <f t="shared" si="3"/>
        <v>7064195281</v>
      </c>
      <c r="J69" s="64">
        <f t="shared" si="0"/>
        <v>7064195281</v>
      </c>
      <c r="K69" s="64">
        <f>'[1]군구세외 특별회계'!K69</f>
        <v>0</v>
      </c>
      <c r="L69" s="65">
        <f>IF(E69=0,0,+(G69/E69)*100)</f>
        <v>60.386560220994475</v>
      </c>
      <c r="M69" s="66">
        <f>IF(F69=0,0,+(G69/F69)*100)</f>
        <v>6.9062008735800484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2" t="s">
        <v>68</v>
      </c>
      <c r="C70" s="113"/>
      <c r="D70" s="114"/>
      <c r="E70" s="33">
        <f>SUM(E71:E72,E76:E77,E83)</f>
        <v>8395291222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>err</v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8365267222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30024000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105"/>
      <c r="C73" s="36" t="s">
        <v>48</v>
      </c>
      <c r="D73" s="36"/>
      <c r="E73" s="30">
        <f>'[1]군구세외 특별회계'!E73</f>
        <v>5000000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97"/>
      <c r="C74" s="36" t="s">
        <v>43</v>
      </c>
      <c r="D74" s="36"/>
      <c r="E74" s="30">
        <f>'[1]군구세외 특별회계'!E74</f>
        <v>25024000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6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105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97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97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97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6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105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97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97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98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2020-03-03T04:45:44Z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