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공시자료\과징현황\"/>
    </mc:Choice>
  </mc:AlternateContent>
  <bookViews>
    <workbookView xWindow="7860" yWindow="1005" windowWidth="9570" windowHeight="10440" tabRatio="861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70" i="24" s="1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3" l="1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J7" i="23"/>
  <c r="N4" i="23"/>
</calcChain>
</file>

<file path=xl/sharedStrings.xml><?xml version="1.0" encoding="utf-8"?>
<sst xmlns="http://schemas.openxmlformats.org/spreadsheetml/2006/main" count="218" uniqueCount="116">
  <si>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</si>
  <si>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</si>
  <si>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</si>
  <si>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</si>
  <si>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</si>
  <si>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</si>
  <si>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</si>
  <si>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</si>
  <si>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</si>
  <si>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</si>
  <si>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</si>
  <si>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</si>
  <si>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</si>
  <si>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</si>
  <si>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</si>
  <si>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</si>
  <si>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</si>
  <si>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</si>
  <si>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</si>
  <si>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</si>
  <si>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</si>
  <si>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</si>
  <si>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</si>
  <si>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</si>
  <si>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</si>
  <si>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</si>
  <si>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</si>
  <si>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</si>
  <si>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</si>
  <si>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</si>
  <si>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</si>
  <si>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</si>
  <si>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</si>
  <si>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</si>
  <si>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</si>
  <si>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</si>
  <si>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</si>
  <si>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</si>
  <si>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</si>
  <si>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</si>
  <si>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</si>
  <si>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</si>
  <si>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</si>
  <si>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</si>
  <si>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</si>
  <si>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</si>
  <si>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</si>
  <si>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</si>
  <si>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</si>
  <si>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</si>
  <si>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</si>
  <si>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</si>
  <si>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</si>
  <si>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</si>
  <si>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</si>
  <si>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</si>
  <si>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</si>
  <si>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</si>
  <si>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</si>
  <si>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</si>
  <si>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</si>
  <si>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</si>
  <si>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</si>
  <si>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</si>
  <si>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</si>
  <si>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</si>
  <si>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</si>
  <si>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</si>
  <si>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</si>
  <si>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</si>
  <si>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</si>
  <si>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</si>
  <si>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</si>
  <si>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</si>
  <si>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</si>
  <si>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</si>
  <si>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</si>
  <si>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</si>
  <si>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</si>
  <si>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</si>
  <si>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</si>
  <si>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</si>
  <si>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</si>
  <si>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</si>
  <si>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</si>
  <si>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</si>
  <si>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</si>
  <si>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</si>
  <si>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</si>
  <si>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</si>
  <si>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</si>
  <si>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</si>
  <si>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</si>
  <si>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</si>
  <si>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</si>
  <si>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</si>
  <si>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</si>
  <si>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</si>
  <si>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</si>
  <si>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</si>
  <si>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</si>
  <si>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</si>
  <si>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</si>
  <si>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</si>
  <si>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</si>
  <si>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</si>
  <si>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</si>
  <si>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</si>
  <si>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</si>
  <si>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</si>
  <si>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</si>
  <si>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</si>
  <si>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2019.9월</t>
    <phoneticPr fontId="3" type="noConversion"/>
  </si>
  <si>
    <t>2019년 9월 군·구 특별회계 세외수입 징수현황</t>
    <phoneticPr fontId="3" type="noConversion"/>
  </si>
  <si>
    <t>2019.9월</t>
    <phoneticPr fontId="3" type="noConversion"/>
  </si>
  <si>
    <t>2019년 9월 군·구 일반회계 세외수입 징수현황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</si>
</sst>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7" formatCode="_-* #,##0_-;&quot;₩&quot;\!\-* #,##0_-;_-* &quot;-&quot;_-;_-@_-"/>
    <numFmt numFmtId="178" formatCode="#.##"/>
    <numFmt numFmtId="179" formatCode="#,##0.000;[Red]&quot;-&quot;#,##0.000"/>
    <numFmt numFmtId="180" formatCode="hh:mm:ss&quot;₩&quot;&quot;₩&quot;&quot;₩&quot;&quot;₩&quot;&quot;₩&quot;&quot;₩&quot;&quot;₩&quot;&quot;₩&quot;\ AM/PM_)"/>
    <numFmt numFmtId="181" formatCode="_-* #,##0.00_-;&quot;₩&quot;\!\-* #,##0.00_-;_-* &quot;-&quot;??_-;_-@_-"/>
  </numFmts>
  <fonts count="59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0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7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8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1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6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7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6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7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0" fontId="57" fillId="0" borderId="0" xfId="0" applyFont="1" applyFill="1" applyBorder="1" applyAlignment="1" applyProtection="1">
      <alignment horizontal="center" vertical="center"/>
    </xf>
    <xf numFmtId="41" fontId="53" fillId="29" borderId="45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0" fontId="58" fillId="0" borderId="38" xfId="0" applyFont="1" applyBorder="1" applyAlignment="1" applyProtection="1">
      <alignment horizontal="left" vertical="center"/>
    </xf>
    <xf numFmtId="41" fontId="52" fillId="0" borderId="39" xfId="331" applyFont="1" applyFill="1" applyBorder="1" applyAlignment="1" applyProtection="1">
      <alignment horizontal="right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7" borderId="41" xfId="331" applyFont="1" applyFill="1" applyBorder="1" applyAlignment="1" applyProtection="1">
      <alignment horizontal="center" vertical="center"/>
    </xf>
    <xf numFmtId="41" fontId="53" fillId="27" borderId="42" xfId="331" applyFont="1" applyFill="1" applyBorder="1" applyAlignment="1" applyProtection="1">
      <alignment horizontal="center" vertical="center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40" xfId="331" applyFont="1" applyFill="1" applyBorder="1" applyAlignment="1" applyProtection="1">
      <alignment horizontal="center" vertical="center"/>
    </xf>
    <xf numFmtId="41" fontId="53" fillId="28" borderId="43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0" fontId="58" fillId="0" borderId="44" xfId="0" applyFont="1" applyBorder="1" applyAlignment="1" applyProtection="1">
      <alignment horizontal="left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19&#51669;&#49688;&#48372;&#44256;(2019)\09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16565414252</v>
          </cell>
        </row>
        <row r="8">
          <cell r="I8">
            <v>364721180</v>
          </cell>
        </row>
        <row r="9">
          <cell r="I9">
            <v>204354800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K10">
            <v>0</v>
          </cell>
        </row>
        <row r="11">
          <cell r="E11">
            <v>186293000</v>
          </cell>
          <cell r="F11">
            <v>473489110</v>
          </cell>
          <cell r="G11">
            <v>269134310</v>
          </cell>
          <cell r="H11">
            <v>0</v>
          </cell>
          <cell r="I11">
            <v>204354800</v>
          </cell>
          <cell r="K11">
            <v>22311930</v>
          </cell>
        </row>
        <row r="12">
          <cell r="I12">
            <v>125696310</v>
          </cell>
        </row>
        <row r="13">
          <cell r="E13">
            <v>1100000000</v>
          </cell>
          <cell r="F13">
            <v>1140956210</v>
          </cell>
          <cell r="G13">
            <v>1076516950</v>
          </cell>
          <cell r="H13">
            <v>0</v>
          </cell>
          <cell r="I13">
            <v>64439260</v>
          </cell>
          <cell r="K13">
            <v>527400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1208821000</v>
          </cell>
          <cell r="F20">
            <v>1110264342</v>
          </cell>
          <cell r="G20">
            <v>1049007292</v>
          </cell>
          <cell r="H20">
            <v>0</v>
          </cell>
          <cell r="I20">
            <v>61257050</v>
          </cell>
          <cell r="K20">
            <v>2803540</v>
          </cell>
        </row>
        <row r="21">
          <cell r="I21">
            <v>34184270</v>
          </cell>
        </row>
        <row r="22">
          <cell r="E22">
            <v>2000000000</v>
          </cell>
          <cell r="F22">
            <v>1417032260</v>
          </cell>
          <cell r="G22">
            <v>1403921390</v>
          </cell>
          <cell r="H22">
            <v>0</v>
          </cell>
          <cell r="I22">
            <v>13110870</v>
          </cell>
          <cell r="K22">
            <v>13077570</v>
          </cell>
        </row>
        <row r="23">
          <cell r="E23">
            <v>7530000000</v>
          </cell>
          <cell r="F23">
            <v>5972664540</v>
          </cell>
          <cell r="G23">
            <v>5953146690</v>
          </cell>
          <cell r="H23">
            <v>0</v>
          </cell>
          <cell r="I23">
            <v>19517850</v>
          </cell>
          <cell r="K23">
            <v>19517850</v>
          </cell>
        </row>
        <row r="24">
          <cell r="I24">
            <v>0</v>
          </cell>
        </row>
        <row r="25">
          <cell r="E25">
            <v>1370000000</v>
          </cell>
          <cell r="F25">
            <v>1008165140</v>
          </cell>
          <cell r="G25">
            <v>1006609590</v>
          </cell>
          <cell r="H25">
            <v>0</v>
          </cell>
          <cell r="I25">
            <v>1555550</v>
          </cell>
          <cell r="K25">
            <v>1300640</v>
          </cell>
        </row>
        <row r="26">
          <cell r="I26">
            <v>485800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289100000</v>
          </cell>
          <cell r="F34">
            <v>257627210</v>
          </cell>
          <cell r="G34">
            <v>257141410</v>
          </cell>
          <cell r="H34">
            <v>0</v>
          </cell>
          <cell r="I34">
            <v>485800</v>
          </cell>
          <cell r="K34">
            <v>485800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6600000000</v>
          </cell>
          <cell r="F37">
            <v>6959601000</v>
          </cell>
          <cell r="G37">
            <v>6959601000</v>
          </cell>
          <cell r="H37">
            <v>0</v>
          </cell>
          <cell r="I37">
            <v>0</v>
          </cell>
          <cell r="K37">
            <v>0</v>
          </cell>
        </row>
        <row r="38">
          <cell r="E38">
            <v>700000000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</row>
        <row r="39">
          <cell r="I39">
            <v>0</v>
          </cell>
        </row>
        <row r="40">
          <cell r="E40">
            <v>1154641000</v>
          </cell>
          <cell r="F40">
            <v>706928940</v>
          </cell>
          <cell r="G40">
            <v>706928940</v>
          </cell>
          <cell r="H40">
            <v>0</v>
          </cell>
          <cell r="I40">
            <v>0</v>
          </cell>
          <cell r="K40">
            <v>0</v>
          </cell>
        </row>
        <row r="41">
          <cell r="I41">
            <v>0</v>
          </cell>
        </row>
        <row r="42">
          <cell r="E42">
            <v>1450000000</v>
          </cell>
          <cell r="F42">
            <v>1461965223</v>
          </cell>
          <cell r="G42">
            <v>1461965223</v>
          </cell>
          <cell r="H42">
            <v>0</v>
          </cell>
          <cell r="I42">
            <v>0</v>
          </cell>
          <cell r="K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88000000</v>
          </cell>
          <cell r="F47">
            <v>26078662</v>
          </cell>
          <cell r="G47">
            <v>26078662</v>
          </cell>
          <cell r="H47">
            <v>0</v>
          </cell>
          <cell r="I47">
            <v>0</v>
          </cell>
          <cell r="K47" t="str">
            <v>0</v>
          </cell>
        </row>
        <row r="48">
          <cell r="I48">
            <v>16200693072</v>
          </cell>
        </row>
        <row r="49">
          <cell r="I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</row>
        <row r="51">
          <cell r="E51">
            <v>80000000</v>
          </cell>
          <cell r="F51">
            <v>73873180</v>
          </cell>
          <cell r="G51">
            <v>73873180</v>
          </cell>
          <cell r="H51">
            <v>0</v>
          </cell>
          <cell r="I51">
            <v>0</v>
          </cell>
          <cell r="K51">
            <v>0</v>
          </cell>
        </row>
        <row r="52">
          <cell r="E52">
            <v>200000000</v>
          </cell>
          <cell r="F52">
            <v>3976000</v>
          </cell>
          <cell r="G52">
            <v>3976000</v>
          </cell>
          <cell r="H52">
            <v>0</v>
          </cell>
          <cell r="I52">
            <v>0</v>
          </cell>
          <cell r="K52">
            <v>0</v>
          </cell>
        </row>
        <row r="53">
          <cell r="I53">
            <v>185260530</v>
          </cell>
        </row>
        <row r="54">
          <cell r="E54">
            <v>0</v>
          </cell>
          <cell r="F54">
            <v>158325000</v>
          </cell>
          <cell r="G54">
            <v>158325000</v>
          </cell>
          <cell r="H54">
            <v>0</v>
          </cell>
          <cell r="I54">
            <v>0</v>
          </cell>
          <cell r="K54">
            <v>0</v>
          </cell>
        </row>
        <row r="55">
          <cell r="E55">
            <v>681542000</v>
          </cell>
          <cell r="F55">
            <v>483719520</v>
          </cell>
          <cell r="G55">
            <v>298458990</v>
          </cell>
          <cell r="H55">
            <v>0</v>
          </cell>
          <cell r="I55">
            <v>185260530</v>
          </cell>
          <cell r="K55">
            <v>168073520</v>
          </cell>
        </row>
        <row r="56">
          <cell r="I56">
            <v>1979654460</v>
          </cell>
        </row>
        <row r="57">
          <cell r="E57">
            <v>138700000</v>
          </cell>
          <cell r="F57">
            <v>469092750</v>
          </cell>
          <cell r="G57">
            <v>163393100</v>
          </cell>
          <cell r="H57">
            <v>0</v>
          </cell>
          <cell r="I57">
            <v>305699650</v>
          </cell>
          <cell r="K57">
            <v>145151960</v>
          </cell>
        </row>
        <row r="58">
          <cell r="E58">
            <v>300000000</v>
          </cell>
          <cell r="F58">
            <v>108728600</v>
          </cell>
          <cell r="G58">
            <v>65718300</v>
          </cell>
          <cell r="H58">
            <v>0</v>
          </cell>
          <cell r="I58">
            <v>43010300</v>
          </cell>
          <cell r="K58">
            <v>21636270</v>
          </cell>
        </row>
        <row r="59">
          <cell r="E59">
            <v>128000000</v>
          </cell>
          <cell r="F59">
            <v>163115730</v>
          </cell>
          <cell r="G59">
            <v>71746900</v>
          </cell>
          <cell r="H59">
            <v>0</v>
          </cell>
          <cell r="I59">
            <v>91368830</v>
          </cell>
          <cell r="K59">
            <v>47266030</v>
          </cell>
        </row>
        <row r="60">
          <cell r="I60">
            <v>0</v>
          </cell>
        </row>
        <row r="61">
          <cell r="E61">
            <v>1652989000</v>
          </cell>
          <cell r="F61">
            <v>3173572350</v>
          </cell>
          <cell r="G61">
            <v>1633996670</v>
          </cell>
          <cell r="H61">
            <v>0</v>
          </cell>
          <cell r="I61">
            <v>1539575680</v>
          </cell>
          <cell r="K61">
            <v>201795860</v>
          </cell>
        </row>
        <row r="62">
          <cell r="I62">
            <v>23655380</v>
          </cell>
        </row>
        <row r="63">
          <cell r="E63">
            <v>75000000</v>
          </cell>
          <cell r="F63">
            <v>93040100</v>
          </cell>
          <cell r="G63">
            <v>93040100</v>
          </cell>
          <cell r="H63">
            <v>0</v>
          </cell>
          <cell r="I63">
            <v>0</v>
          </cell>
          <cell r="K63">
            <v>0</v>
          </cell>
        </row>
        <row r="64">
          <cell r="E64">
            <v>0</v>
          </cell>
          <cell r="F64">
            <v>724300</v>
          </cell>
          <cell r="G64">
            <v>724300</v>
          </cell>
          <cell r="H64">
            <v>0</v>
          </cell>
          <cell r="I64">
            <v>0</v>
          </cell>
          <cell r="K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1578360000</v>
          </cell>
          <cell r="F68">
            <v>1663491532</v>
          </cell>
          <cell r="G68">
            <v>1639836152</v>
          </cell>
          <cell r="H68">
            <v>0</v>
          </cell>
          <cell r="I68">
            <v>23655380</v>
          </cell>
          <cell r="K68">
            <v>59400</v>
          </cell>
        </row>
        <row r="69">
          <cell r="E69">
            <v>2100000000</v>
          </cell>
          <cell r="F69">
            <v>16054172570</v>
          </cell>
          <cell r="G69">
            <v>1419472108</v>
          </cell>
          <cell r="H69">
            <v>622577760</v>
          </cell>
          <cell r="I69">
            <v>14012122702</v>
          </cell>
          <cell r="K69" t="str">
            <v>0</v>
          </cell>
        </row>
        <row r="70">
          <cell r="I70">
            <v>0</v>
          </cell>
        </row>
        <row r="71">
          <cell r="E71">
            <v>22943285000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I73">
            <v>0</v>
          </cell>
        </row>
        <row r="74">
          <cell r="E74">
            <v>3100000000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5127867000</v>
          </cell>
          <cell r="F7">
            <v>11820359599</v>
          </cell>
          <cell r="G7">
            <v>3826821890</v>
          </cell>
          <cell r="H7">
            <v>317129848</v>
          </cell>
          <cell r="I7">
            <v>7676407861</v>
          </cell>
        </row>
        <row r="8">
          <cell r="E8">
            <v>2992867000</v>
          </cell>
          <cell r="F8">
            <v>2029322730</v>
          </cell>
          <cell r="G8">
            <v>2013460470</v>
          </cell>
          <cell r="H8">
            <v>0</v>
          </cell>
          <cell r="I8">
            <v>15862260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2227170</v>
          </cell>
          <cell r="G12">
            <v>2227170</v>
          </cell>
          <cell r="H12">
            <v>0</v>
          </cell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2227170</v>
          </cell>
          <cell r="G20">
            <v>2227170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2646000000</v>
          </cell>
          <cell r="F26">
            <v>1659947410</v>
          </cell>
          <cell r="G26">
            <v>1644085150</v>
          </cell>
          <cell r="H26">
            <v>0</v>
          </cell>
          <cell r="I26">
            <v>15862260</v>
          </cell>
        </row>
        <row r="27">
          <cell r="I27">
            <v>0</v>
          </cell>
        </row>
        <row r="28">
          <cell r="E28">
            <v>1750000000</v>
          </cell>
          <cell r="F28">
            <v>1290134900</v>
          </cell>
          <cell r="G28">
            <v>1277869000</v>
          </cell>
          <cell r="H28">
            <v>0</v>
          </cell>
          <cell r="I28">
            <v>12265900</v>
          </cell>
          <cell r="K28">
            <v>12265900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896000000</v>
          </cell>
          <cell r="F35">
            <v>369812510</v>
          </cell>
          <cell r="G35">
            <v>366216150</v>
          </cell>
          <cell r="H35">
            <v>0</v>
          </cell>
          <cell r="I35">
            <v>3596360</v>
          </cell>
          <cell r="K35">
            <v>3596360</v>
          </cell>
        </row>
        <row r="36">
          <cell r="E36">
            <v>90000000</v>
          </cell>
          <cell r="F36">
            <v>47693000</v>
          </cell>
          <cell r="G36">
            <v>47693000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90000000</v>
          </cell>
          <cell r="F40">
            <v>47693000</v>
          </cell>
          <cell r="G40">
            <v>47693000</v>
          </cell>
          <cell r="H40">
            <v>0</v>
          </cell>
          <cell r="I40">
            <v>0</v>
          </cell>
        </row>
        <row r="41">
          <cell r="E41">
            <v>254567000</v>
          </cell>
          <cell r="F41">
            <v>319455150</v>
          </cell>
          <cell r="G41">
            <v>319455150</v>
          </cell>
          <cell r="H41">
            <v>0</v>
          </cell>
          <cell r="I41">
            <v>0</v>
          </cell>
        </row>
        <row r="42">
          <cell r="E42">
            <v>229567000</v>
          </cell>
          <cell r="F42">
            <v>319455150</v>
          </cell>
          <cell r="G42">
            <v>319455150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E48">
            <v>2135000000</v>
          </cell>
          <cell r="F48">
            <v>9791036869</v>
          </cell>
          <cell r="G48">
            <v>1813361420</v>
          </cell>
          <cell r="H48">
            <v>317129848</v>
          </cell>
          <cell r="I48">
            <v>7660545601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1200000000</v>
          </cell>
          <cell r="F56">
            <v>1800573650</v>
          </cell>
          <cell r="G56">
            <v>1281583410</v>
          </cell>
          <cell r="H56">
            <v>0</v>
          </cell>
          <cell r="I56">
            <v>518990240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1200000000</v>
          </cell>
          <cell r="F61">
            <v>1800573650</v>
          </cell>
          <cell r="G61">
            <v>1281583410</v>
          </cell>
          <cell r="I61">
            <v>518990240</v>
          </cell>
          <cell r="K61">
            <v>91040000</v>
          </cell>
        </row>
        <row r="62">
          <cell r="E62">
            <v>30000000</v>
          </cell>
          <cell r="F62">
            <v>89057900</v>
          </cell>
          <cell r="G62">
            <v>33811560</v>
          </cell>
          <cell r="H62">
            <v>15861940</v>
          </cell>
          <cell r="I62">
            <v>39384400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89057900</v>
          </cell>
          <cell r="G68">
            <v>33811560</v>
          </cell>
          <cell r="H68">
            <v>15861940</v>
          </cell>
          <cell r="I68">
            <v>39384400</v>
          </cell>
          <cell r="K68">
            <v>28261000</v>
          </cell>
        </row>
        <row r="69">
          <cell r="E69">
            <v>905000000</v>
          </cell>
          <cell r="F69">
            <v>7901405319</v>
          </cell>
          <cell r="G69">
            <v>497966450</v>
          </cell>
          <cell r="H69">
            <v>301267908</v>
          </cell>
          <cell r="I69">
            <v>7102170961</v>
          </cell>
        </row>
        <row r="70">
          <cell r="E70">
            <v>8395291222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8365267222</v>
          </cell>
          <cell r="I71">
            <v>0</v>
          </cell>
        </row>
        <row r="72">
          <cell r="E72">
            <v>30024000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5000000</v>
          </cell>
          <cell r="I73">
            <v>0</v>
          </cell>
        </row>
        <row r="74">
          <cell r="E74">
            <v>25024000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tabSelected="1" zoomScaleNormal="100" workbookViewId="0">
      <pane xSplit="4" ySplit="7" topLeftCell="E8" activePane="bottomRight" state="frozen"/>
      <selection activeCell="G18" sqref="G18"/>
      <selection pane="topRight" activeCell="G18" sqref="G18"/>
      <selection pane="bottomLeft" activeCell="G18" sqref="G18"/>
      <selection pane="bottomRight" activeCell="B3" sqref="B3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97" t="s">
        <v>115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102" t="str">
        <f>'[1]군구세외 일반회계 '!$L$3:$M$3</f>
        <v>미추홀구</v>
      </c>
      <c r="M3" s="103"/>
    </row>
    <row r="4" spans="2:18" s="9" customFormat="1" ht="18.75" customHeight="1" thickBot="1">
      <c r="B4" s="104" t="s">
        <v>112</v>
      </c>
      <c r="C4" s="104"/>
      <c r="D4" s="104"/>
      <c r="E4" s="8"/>
      <c r="F4" s="8"/>
      <c r="G4" s="8"/>
      <c r="H4" s="8"/>
      <c r="I4" s="8"/>
      <c r="J4" s="8"/>
      <c r="K4" s="8"/>
      <c r="L4" s="105" t="s">
        <v>61</v>
      </c>
      <c r="M4" s="105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8" t="s">
        <v>60</v>
      </c>
      <c r="M5" s="109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98" t="s">
        <v>62</v>
      </c>
      <c r="C7" s="99"/>
      <c r="D7" s="99"/>
      <c r="E7" s="40">
        <f>E8+E48</f>
        <v>30611446000</v>
      </c>
      <c r="F7" s="40">
        <f>F8+F48</f>
        <v>42980604269</v>
      </c>
      <c r="G7" s="40">
        <f>G8+G48</f>
        <v>25792612257</v>
      </c>
      <c r="H7" s="40">
        <f>H8+H48</f>
        <v>622577760</v>
      </c>
      <c r="I7" s="40">
        <f>F7-G7-H7</f>
        <v>16565414252</v>
      </c>
      <c r="J7" s="40">
        <f>I7-K7</f>
        <v>15921406482</v>
      </c>
      <c r="K7" s="40">
        <f>K8+K48</f>
        <v>644007770</v>
      </c>
      <c r="L7" s="41">
        <f>IF(E7=0,0,+(G7/E7)*100)</f>
        <v>84.258065617024428</v>
      </c>
      <c r="M7" s="42">
        <f>IF(F7=0,0,+(G7/F7)*100)</f>
        <v>60.009887472901504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0" t="s">
        <v>41</v>
      </c>
      <c r="C8" s="101"/>
      <c r="D8" s="101"/>
      <c r="E8" s="31">
        <f>E9+E12+E21+E26+E36+E41</f>
        <v>23676855000</v>
      </c>
      <c r="F8" s="31">
        <f>F9+F12+F21+F26+F36+F41</f>
        <v>20534772637</v>
      </c>
      <c r="G8" s="31">
        <f>G9+G12+G21+G26+G36+G41</f>
        <v>20170051457</v>
      </c>
      <c r="H8" s="31">
        <f>H9+H12+H21+H26+H36+H41</f>
        <v>0</v>
      </c>
      <c r="I8" s="31">
        <f>F8-G8-H8</f>
        <v>364721180</v>
      </c>
      <c r="J8" s="31">
        <f t="shared" ref="J8:J71" si="1">I8-K8</f>
        <v>304696450</v>
      </c>
      <c r="K8" s="31">
        <f>K9+K12+K21+K26+K36+K41</f>
        <v>60024730</v>
      </c>
      <c r="L8" s="43">
        <f t="shared" ref="L8:L68" si="2">IF(E8=0,0,+(G8/E8)*100)</f>
        <v>85.188896316677202</v>
      </c>
      <c r="M8" s="32">
        <f t="shared" ref="M8:M68" si="3">IF(F8=0,0,+(G8/F8)*100)</f>
        <v>98.223884985496085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186293000</v>
      </c>
      <c r="F9" s="46">
        <f>SUM(F10:F11)</f>
        <v>473489110</v>
      </c>
      <c r="G9" s="46">
        <f>SUM(G10:G11)</f>
        <v>269134310</v>
      </c>
      <c r="H9" s="46">
        <f>SUM(H10:H11)</f>
        <v>0</v>
      </c>
      <c r="I9" s="46">
        <f>F9-G9-H9</f>
        <v>204354800</v>
      </c>
      <c r="J9" s="47">
        <f t="shared" si="1"/>
        <v>182042870</v>
      </c>
      <c r="K9" s="47">
        <f>SUM(K10:K11)</f>
        <v>22311930</v>
      </c>
      <c r="L9" s="48">
        <f t="shared" si="2"/>
        <v>144.46828920034568</v>
      </c>
      <c r="M9" s="49">
        <f t="shared" si="3"/>
        <v>56.8406546879188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106"/>
      <c r="C10" s="36" t="s">
        <v>27</v>
      </c>
      <c r="D10" s="36"/>
      <c r="E10" s="30">
        <f>'[1]군구세외 일반회계 '!E10</f>
        <v>0</v>
      </c>
      <c r="F10" s="30">
        <f>'[1]군구세외 일반회계 '!F10</f>
        <v>0</v>
      </c>
      <c r="G10" s="30">
        <f>'[1]군구세외 일반회계 '!G10</f>
        <v>0</v>
      </c>
      <c r="H10" s="30">
        <f>'[1]군구세외 일반회계 '!H10</f>
        <v>0</v>
      </c>
      <c r="I10" s="50">
        <f>F10-G10-H10</f>
        <v>0</v>
      </c>
      <c r="J10" s="51">
        <f t="shared" si="1"/>
        <v>0</v>
      </c>
      <c r="K10" s="51">
        <f>'[1]군구세외 일반회계 '!K10</f>
        <v>0</v>
      </c>
      <c r="L10" s="52">
        <f t="shared" si="2"/>
        <v>0</v>
      </c>
      <c r="M10" s="53">
        <f t="shared" si="3"/>
        <v>0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7"/>
      <c r="C11" s="36" t="s">
        <v>28</v>
      </c>
      <c r="D11" s="36"/>
      <c r="E11" s="30">
        <f>'[1]군구세외 일반회계 '!E11</f>
        <v>186293000</v>
      </c>
      <c r="F11" s="30">
        <f>'[1]군구세외 일반회계 '!F11</f>
        <v>473489110</v>
      </c>
      <c r="G11" s="30">
        <f>'[1]군구세외 일반회계 '!G11</f>
        <v>269134310</v>
      </c>
      <c r="H11" s="30">
        <f>'[1]군구세외 일반회계 '!H11</f>
        <v>0</v>
      </c>
      <c r="I11" s="50">
        <f t="shared" ref="I11:I77" si="6">F11-G11-H11</f>
        <v>204354800</v>
      </c>
      <c r="J11" s="51">
        <f t="shared" si="1"/>
        <v>182042870</v>
      </c>
      <c r="K11" s="51">
        <f>'[1]군구세외 일반회계 '!K11</f>
        <v>22311930</v>
      </c>
      <c r="L11" s="52">
        <f t="shared" si="2"/>
        <v>144.46828920034568</v>
      </c>
      <c r="M11" s="53">
        <f t="shared" si="3"/>
        <v>56.8406546879188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2308821000</v>
      </c>
      <c r="F12" s="46">
        <f>SUM(F13:F20)</f>
        <v>2251220552</v>
      </c>
      <c r="G12" s="46">
        <f>SUM(G13:G20)</f>
        <v>2125524242</v>
      </c>
      <c r="H12" s="46">
        <f>SUM(H13:H20)</f>
        <v>0</v>
      </c>
      <c r="I12" s="46">
        <f t="shared" si="6"/>
        <v>125696310</v>
      </c>
      <c r="J12" s="47">
        <f t="shared" si="1"/>
        <v>122365370</v>
      </c>
      <c r="K12" s="47">
        <f>SUM(K13:K20)</f>
        <v>3330940</v>
      </c>
      <c r="L12" s="48">
        <f t="shared" si="2"/>
        <v>92.061023440102105</v>
      </c>
      <c r="M12" s="49">
        <f t="shared" si="3"/>
        <v>94.416526186724326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106" t="s">
        <v>0</v>
      </c>
      <c r="C13" s="36" t="s">
        <v>65</v>
      </c>
      <c r="D13" s="36"/>
      <c r="E13" s="30">
        <f>'[1]군구세외 일반회계 '!E13</f>
        <v>1100000000</v>
      </c>
      <c r="F13" s="30">
        <f>'[1]군구세외 일반회계 '!F13</f>
        <v>1140956210</v>
      </c>
      <c r="G13" s="30">
        <f>'[1]군구세외 일반회계 '!G13</f>
        <v>1076516950</v>
      </c>
      <c r="H13" s="30">
        <f>'[1]군구세외 일반회계 '!H13</f>
        <v>0</v>
      </c>
      <c r="I13" s="50">
        <f t="shared" si="6"/>
        <v>64439260</v>
      </c>
      <c r="J13" s="51">
        <f t="shared" si="1"/>
        <v>63911860</v>
      </c>
      <c r="K13" s="51">
        <f>'[1]군구세외 일반회계 '!K13</f>
        <v>527400</v>
      </c>
      <c r="L13" s="52">
        <f>IF(E13=0,0,+(G13/E13)*100)</f>
        <v>97.86517727272728</v>
      </c>
      <c r="M13" s="53">
        <f t="shared" si="3"/>
        <v>94.352170623621049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110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110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110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110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110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110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7"/>
      <c r="C20" s="36" t="s">
        <v>39</v>
      </c>
      <c r="D20" s="36"/>
      <c r="E20" s="30">
        <f>'[1]군구세외 일반회계 '!E20</f>
        <v>1208821000</v>
      </c>
      <c r="F20" s="30">
        <f>'[1]군구세외 일반회계 '!F20</f>
        <v>1110264342</v>
      </c>
      <c r="G20" s="30">
        <f>'[1]군구세외 일반회계 '!G20</f>
        <v>1049007292</v>
      </c>
      <c r="H20" s="30">
        <f>'[1]군구세외 일반회계 '!H20</f>
        <v>0</v>
      </c>
      <c r="I20" s="50">
        <f t="shared" si="6"/>
        <v>61257050</v>
      </c>
      <c r="J20" s="51">
        <f t="shared" si="1"/>
        <v>58453510</v>
      </c>
      <c r="K20" s="51">
        <f>'[1]군구세외 일반회계 '!K20</f>
        <v>2803540</v>
      </c>
      <c r="L20" s="52">
        <f t="shared" si="2"/>
        <v>86.779373621073745</v>
      </c>
      <c r="M20" s="53">
        <f t="shared" si="3"/>
        <v>94.482660778814775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10900000000</v>
      </c>
      <c r="F21" s="46">
        <f>SUM(F22:F25)</f>
        <v>8397861940</v>
      </c>
      <c r="G21" s="46">
        <f>SUM(G22:G25)</f>
        <v>8363677670</v>
      </c>
      <c r="H21" s="46">
        <f>SUM(H22:H25)</f>
        <v>0</v>
      </c>
      <c r="I21" s="46">
        <f t="shared" si="6"/>
        <v>34184270</v>
      </c>
      <c r="J21" s="47">
        <f t="shared" si="1"/>
        <v>288210</v>
      </c>
      <c r="K21" s="47">
        <f>SUM(K22:K25)</f>
        <v>33896060</v>
      </c>
      <c r="L21" s="48">
        <f t="shared" si="2"/>
        <v>76.730987798165145</v>
      </c>
      <c r="M21" s="49">
        <f t="shared" si="3"/>
        <v>99.592940795594927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106"/>
      <c r="C22" s="36" t="s">
        <v>49</v>
      </c>
      <c r="D22" s="36"/>
      <c r="E22" s="30">
        <f>'[1]군구세외 일반회계 '!E22</f>
        <v>2000000000</v>
      </c>
      <c r="F22" s="30">
        <f>'[1]군구세외 일반회계 '!F22</f>
        <v>1417032260</v>
      </c>
      <c r="G22" s="30">
        <f>'[1]군구세외 일반회계 '!G22</f>
        <v>1403921390</v>
      </c>
      <c r="H22" s="30">
        <f>'[1]군구세외 일반회계 '!H22</f>
        <v>0</v>
      </c>
      <c r="I22" s="50">
        <f t="shared" si="6"/>
        <v>13110870</v>
      </c>
      <c r="J22" s="51">
        <f t="shared" si="1"/>
        <v>33300</v>
      </c>
      <c r="K22" s="51">
        <f>'[1]군구세외 일반회계 '!K22</f>
        <v>13077570</v>
      </c>
      <c r="L22" s="52">
        <f t="shared" si="2"/>
        <v>70.196069500000007</v>
      </c>
      <c r="M22" s="53">
        <f t="shared" si="3"/>
        <v>99.074765594962528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110"/>
      <c r="C23" s="36" t="s">
        <v>50</v>
      </c>
      <c r="D23" s="36"/>
      <c r="E23" s="30">
        <f>'[1]군구세외 일반회계 '!E23</f>
        <v>7530000000</v>
      </c>
      <c r="F23" s="30">
        <f>'[1]군구세외 일반회계 '!F23</f>
        <v>5972664540</v>
      </c>
      <c r="G23" s="30">
        <f>'[1]군구세외 일반회계 '!G23</f>
        <v>5953146690</v>
      </c>
      <c r="H23" s="30">
        <f>'[1]군구세외 일반회계 '!H23</f>
        <v>0</v>
      </c>
      <c r="I23" s="50">
        <f t="shared" si="6"/>
        <v>19517850</v>
      </c>
      <c r="J23" s="51">
        <f t="shared" si="1"/>
        <v>0</v>
      </c>
      <c r="K23" s="51">
        <f>'[1]군구세외 일반회계 '!K23</f>
        <v>19517850</v>
      </c>
      <c r="L23" s="52">
        <f t="shared" si="2"/>
        <v>79.05905298804781</v>
      </c>
      <c r="M23" s="53">
        <f t="shared" si="3"/>
        <v>99.673213690986913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110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7"/>
      <c r="C25" s="36" t="s">
        <v>4</v>
      </c>
      <c r="D25" s="36"/>
      <c r="E25" s="30">
        <f>'[1]군구세외 일반회계 '!E25</f>
        <v>1370000000</v>
      </c>
      <c r="F25" s="30">
        <f>'[1]군구세외 일반회계 '!F25</f>
        <v>1008165140</v>
      </c>
      <c r="G25" s="30">
        <f>'[1]군구세외 일반회계 '!G25</f>
        <v>1006609590</v>
      </c>
      <c r="H25" s="30">
        <f>'[1]군구세외 일반회계 '!H25</f>
        <v>0</v>
      </c>
      <c r="I25" s="50">
        <f t="shared" si="6"/>
        <v>1555550</v>
      </c>
      <c r="J25" s="51">
        <f t="shared" si="1"/>
        <v>254910</v>
      </c>
      <c r="K25" s="51">
        <f>'[1]군구세외 일반회계 '!K25</f>
        <v>1300640</v>
      </c>
      <c r="L25" s="52">
        <f t="shared" si="2"/>
        <v>73.475152554744525</v>
      </c>
      <c r="M25" s="53">
        <f t="shared" si="3"/>
        <v>99.845704841569898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289100000</v>
      </c>
      <c r="F26" s="46">
        <f>SUM(F27:F35)</f>
        <v>257627210</v>
      </c>
      <c r="G26" s="46">
        <f>SUM(G27:G35)</f>
        <v>257141410</v>
      </c>
      <c r="H26" s="46">
        <f>SUM(H27:H35)</f>
        <v>0</v>
      </c>
      <c r="I26" s="46">
        <f t="shared" si="6"/>
        <v>485800</v>
      </c>
      <c r="J26" s="47">
        <f t="shared" si="1"/>
        <v>0</v>
      </c>
      <c r="K26" s="47">
        <f>SUM(K27:K35)</f>
        <v>485800</v>
      </c>
      <c r="L26" s="48">
        <f t="shared" si="2"/>
        <v>88.945489450017291</v>
      </c>
      <c r="M26" s="49">
        <f t="shared" si="3"/>
        <v>99.811432961603714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106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110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110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110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110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110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110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110"/>
      <c r="C34" s="36" t="s">
        <v>15</v>
      </c>
      <c r="D34" s="36"/>
      <c r="E34" s="30">
        <f>'[1]군구세외 일반회계 '!E34</f>
        <v>289100000</v>
      </c>
      <c r="F34" s="30">
        <f>'[1]군구세외 일반회계 '!F34</f>
        <v>257627210</v>
      </c>
      <c r="G34" s="30">
        <f>'[1]군구세외 일반회계 '!G34</f>
        <v>257141410</v>
      </c>
      <c r="H34" s="30">
        <f>'[1]군구세외 일반회계 '!H34</f>
        <v>0</v>
      </c>
      <c r="I34" s="50">
        <f t="shared" si="6"/>
        <v>485800</v>
      </c>
      <c r="J34" s="51">
        <f t="shared" si="1"/>
        <v>0</v>
      </c>
      <c r="K34" s="51">
        <f>'[1]군구세외 일반회계 '!K34</f>
        <v>485800</v>
      </c>
      <c r="L34" s="52">
        <f t="shared" si="2"/>
        <v>88.945489450017291</v>
      </c>
      <c r="M34" s="53">
        <f t="shared" si="3"/>
        <v>99.811432961603714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7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8454641000</v>
      </c>
      <c r="F36" s="46">
        <f>SUM(F37:F40)</f>
        <v>7666529940</v>
      </c>
      <c r="G36" s="46">
        <f>SUM(G37:G40)</f>
        <v>7666529940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90.678361624106813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106"/>
      <c r="C37" s="36" t="s">
        <v>2</v>
      </c>
      <c r="D37" s="36"/>
      <c r="E37" s="30">
        <f>'[1]군구세외 일반회계 '!E37</f>
        <v>6600000000</v>
      </c>
      <c r="F37" s="30">
        <f>'[1]군구세외 일반회계 '!F37</f>
        <v>6959601000</v>
      </c>
      <c r="G37" s="30">
        <f>'[1]군구세외 일반회계 '!G37</f>
        <v>6959601000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105.4485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110"/>
      <c r="C38" s="36" t="s">
        <v>3</v>
      </c>
      <c r="D38" s="36"/>
      <c r="E38" s="30">
        <f>'[1]군구세외 일반회계 '!E38</f>
        <v>700000000</v>
      </c>
      <c r="F38" s="30">
        <f>'[1]군구세외 일반회계 '!F38</f>
        <v>0</v>
      </c>
      <c r="G38" s="30">
        <f>'[1]군구세외 일반회계 '!G38</f>
        <v>0</v>
      </c>
      <c r="H38" s="30">
        <f>'[1]군구세외 일반회계 '!H38</f>
        <v>0</v>
      </c>
      <c r="I38" s="50">
        <f t="shared" si="6"/>
        <v>0</v>
      </c>
      <c r="J38" s="51">
        <f t="shared" si="1"/>
        <v>0</v>
      </c>
      <c r="K38" s="51">
        <f>'[1]군구세외 일반회계 '!K38</f>
        <v>0</v>
      </c>
      <c r="L38" s="52">
        <f t="shared" si="2"/>
        <v>0</v>
      </c>
      <c r="M38" s="53">
        <f t="shared" si="3"/>
        <v>0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110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7"/>
      <c r="C40" s="36" t="s">
        <v>107</v>
      </c>
      <c r="D40" s="36"/>
      <c r="E40" s="30">
        <f>'[1]군구세외 일반회계 '!E40</f>
        <v>1154641000</v>
      </c>
      <c r="F40" s="30">
        <f>'[1]군구세외 일반회계 '!F40</f>
        <v>706928940</v>
      </c>
      <c r="G40" s="30">
        <f>'[1]군구세외 일반회계 '!G40</f>
        <v>706928940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61.224998939064179</v>
      </c>
      <c r="M40" s="53">
        <f t="shared" si="3"/>
        <v>100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1538000000</v>
      </c>
      <c r="F41" s="46">
        <f>SUM(F42:F47)</f>
        <v>1488043885</v>
      </c>
      <c r="G41" s="46">
        <f>SUM(G42:G47)</f>
        <v>1488043885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96.751878088426523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106"/>
      <c r="C42" s="36" t="s">
        <v>34</v>
      </c>
      <c r="D42" s="36"/>
      <c r="E42" s="30">
        <f>'[1]군구세외 일반회계 '!E42</f>
        <v>1450000000</v>
      </c>
      <c r="F42" s="30">
        <f>'[1]군구세외 일반회계 '!F42</f>
        <v>1461965223</v>
      </c>
      <c r="G42" s="30">
        <f>'[1]군구세외 일반회계 '!G42</f>
        <v>1461965223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100.82518779310345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110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110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110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110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7"/>
      <c r="C47" s="36" t="s">
        <v>89</v>
      </c>
      <c r="D47" s="36"/>
      <c r="E47" s="30">
        <f>'[1]군구세외 일반회계 '!E47</f>
        <v>88000000</v>
      </c>
      <c r="F47" s="30">
        <f>'[1]군구세외 일반회계 '!F47</f>
        <v>26078662</v>
      </c>
      <c r="G47" s="30">
        <f>'[1]군구세외 일반회계 '!G47</f>
        <v>26078662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 t="str">
        <f>'[1]군구세외 일반회계 '!K47</f>
        <v>0</v>
      </c>
      <c r="L47" s="52">
        <f t="shared" si="2"/>
        <v>29.634843181818184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15" t="s">
        <v>42</v>
      </c>
      <c r="C48" s="116"/>
      <c r="D48" s="116"/>
      <c r="E48" s="33">
        <f>SUM(E49,E53,E56,E62,E69)</f>
        <v>6934591000</v>
      </c>
      <c r="F48" s="33">
        <f>SUM(F49,F53,F56,F62,F69)</f>
        <v>22445831632</v>
      </c>
      <c r="G48" s="33">
        <f>SUM(G49,G53,G56,G62,G69)</f>
        <v>5622560800</v>
      </c>
      <c r="H48" s="33">
        <f>SUM(H49,H53,H56,H62,H69)</f>
        <v>622577760</v>
      </c>
      <c r="I48" s="33">
        <f>F48-G48-H48</f>
        <v>16200693072</v>
      </c>
      <c r="J48" s="34">
        <f t="shared" si="1"/>
        <v>15616710032</v>
      </c>
      <c r="K48" s="34">
        <f>SUM(K49,K53,K56,K62,K69)</f>
        <v>583983040</v>
      </c>
      <c r="L48" s="37">
        <f t="shared" si="2"/>
        <v>81.07991949344958</v>
      </c>
      <c r="M48" s="35">
        <f t="shared" si="3"/>
        <v>25.049465273472745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280000000</v>
      </c>
      <c r="F49" s="46">
        <f>SUM(F50:F52)</f>
        <v>77849180</v>
      </c>
      <c r="G49" s="46">
        <f>SUM(G50:G52)</f>
        <v>77849180</v>
      </c>
      <c r="H49" s="46">
        <f>SUM(H50:H52)</f>
        <v>0</v>
      </c>
      <c r="I49" s="46">
        <f t="shared" si="6"/>
        <v>0</v>
      </c>
      <c r="J49" s="47">
        <f t="shared" si="1"/>
        <v>0</v>
      </c>
      <c r="K49" s="47">
        <f>SUM(K50:K52)</f>
        <v>0</v>
      </c>
      <c r="L49" s="48">
        <f t="shared" si="2"/>
        <v>27.803278571428571</v>
      </c>
      <c r="M49" s="49">
        <f t="shared" si="3"/>
        <v>100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>
        <f t="shared" si="3"/>
        <v>0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80000000</v>
      </c>
      <c r="F51" s="30">
        <f>'[1]군구세외 일반회계 '!F51</f>
        <v>73873180</v>
      </c>
      <c r="G51" s="30">
        <f>'[1]군구세외 일반회계 '!G51</f>
        <v>73873180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92.341474999999988</v>
      </c>
      <c r="M51" s="81">
        <f t="shared" si="3"/>
        <v>100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200000000</v>
      </c>
      <c r="F52" s="50">
        <f>'[1]군구세외 일반회계 '!F52</f>
        <v>3976000</v>
      </c>
      <c r="G52" s="50">
        <f>'[1]군구세외 일반회계 '!G52</f>
        <v>3976000</v>
      </c>
      <c r="H52" s="50">
        <f>'[1]군구세외 일반회계 '!H52</f>
        <v>0</v>
      </c>
      <c r="I52" s="50">
        <f t="shared" si="6"/>
        <v>0</v>
      </c>
      <c r="J52" s="51">
        <f t="shared" si="1"/>
        <v>0</v>
      </c>
      <c r="K52" s="51">
        <f>'[1]군구세외 일반회계 '!K52</f>
        <v>0</v>
      </c>
      <c r="L52" s="52">
        <f t="shared" si="2"/>
        <v>1.9879999999999998</v>
      </c>
      <c r="M52" s="81">
        <f t="shared" si="3"/>
        <v>100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681542000</v>
      </c>
      <c r="F53" s="46">
        <f>SUM(F54:F55)</f>
        <v>642044520</v>
      </c>
      <c r="G53" s="46">
        <f>SUM(G54:G55)</f>
        <v>456783990</v>
      </c>
      <c r="H53" s="46">
        <f>SUM(H54:H55)</f>
        <v>0</v>
      </c>
      <c r="I53" s="46">
        <f t="shared" si="6"/>
        <v>185260530</v>
      </c>
      <c r="J53" s="47">
        <f t="shared" si="1"/>
        <v>17187010</v>
      </c>
      <c r="K53" s="47">
        <f>SUM(K54:K55)</f>
        <v>168073520</v>
      </c>
      <c r="L53" s="48">
        <f t="shared" si="2"/>
        <v>67.022133632263319</v>
      </c>
      <c r="M53" s="49">
        <f t="shared" si="3"/>
        <v>71.145220583768861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106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158325000</v>
      </c>
      <c r="G54" s="30">
        <f>'[1]군구세외 일반회계 '!G54</f>
        <v>158325000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100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7"/>
      <c r="C55" s="36" t="s">
        <v>88</v>
      </c>
      <c r="D55" s="36"/>
      <c r="E55" s="30">
        <f>'[1]군구세외 일반회계 '!E55</f>
        <v>681542000</v>
      </c>
      <c r="F55" s="30">
        <f>'[1]군구세외 일반회계 '!F55</f>
        <v>483719520</v>
      </c>
      <c r="G55" s="30">
        <f>'[1]군구세외 일반회계 '!G55</f>
        <v>298458990</v>
      </c>
      <c r="H55" s="30">
        <f>'[1]군구세외 일반회계 '!H55</f>
        <v>0</v>
      </c>
      <c r="I55" s="78">
        <f t="shared" si="6"/>
        <v>185260530</v>
      </c>
      <c r="J55" s="79">
        <f t="shared" si="1"/>
        <v>17187010</v>
      </c>
      <c r="K55" s="79">
        <f>'[1]군구세외 일반회계 '!K55</f>
        <v>168073520</v>
      </c>
      <c r="L55" s="80">
        <f t="shared" si="2"/>
        <v>43.791723767574119</v>
      </c>
      <c r="M55" s="81">
        <f t="shared" si="3"/>
        <v>61.700836468207854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2219689000</v>
      </c>
      <c r="F56" s="46">
        <f>SUM(F57:F61)</f>
        <v>3914509430</v>
      </c>
      <c r="G56" s="46">
        <f>SUM(G57:G61)</f>
        <v>1934854970</v>
      </c>
      <c r="H56" s="46">
        <f>SUM(H57:H61)</f>
        <v>0</v>
      </c>
      <c r="I56" s="46">
        <f t="shared" si="6"/>
        <v>1979654460</v>
      </c>
      <c r="J56" s="47">
        <f t="shared" si="1"/>
        <v>1563804340</v>
      </c>
      <c r="K56" s="47">
        <f>SUM(K57:K61)</f>
        <v>415850120</v>
      </c>
      <c r="L56" s="48">
        <f t="shared" si="2"/>
        <v>87.16784062992609</v>
      </c>
      <c r="M56" s="49">
        <f t="shared" si="3"/>
        <v>49.427776445540452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106"/>
      <c r="C57" s="54" t="s">
        <v>91</v>
      </c>
      <c r="D57" s="54"/>
      <c r="E57" s="30">
        <f>'[1]군구세외 일반회계 '!E57</f>
        <v>138700000</v>
      </c>
      <c r="F57" s="30">
        <f>'[1]군구세외 일반회계 '!F57</f>
        <v>469092750</v>
      </c>
      <c r="G57" s="30">
        <f>'[1]군구세외 일반회계 '!G57</f>
        <v>163393100</v>
      </c>
      <c r="H57" s="30">
        <f>'[1]군구세외 일반회계 '!H57</f>
        <v>0</v>
      </c>
      <c r="I57" s="78">
        <f t="shared" si="6"/>
        <v>305699650</v>
      </c>
      <c r="J57" s="79">
        <f t="shared" si="1"/>
        <v>160547690</v>
      </c>
      <c r="K57" s="79">
        <f>'[1]군구세외 일반회계 '!K57</f>
        <v>145151960</v>
      </c>
      <c r="L57" s="80">
        <f t="shared" si="2"/>
        <v>117.80324441240086</v>
      </c>
      <c r="M57" s="81">
        <f t="shared" si="3"/>
        <v>34.831725708828372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110"/>
      <c r="C58" s="54" t="s">
        <v>92</v>
      </c>
      <c r="D58" s="54"/>
      <c r="E58" s="30">
        <f>'[1]군구세외 일반회계 '!E58</f>
        <v>300000000</v>
      </c>
      <c r="F58" s="30">
        <f>'[1]군구세외 일반회계 '!F58</f>
        <v>108728600</v>
      </c>
      <c r="G58" s="30">
        <f>'[1]군구세외 일반회계 '!G58</f>
        <v>65718300</v>
      </c>
      <c r="H58" s="30">
        <f>'[1]군구세외 일반회계 '!H58</f>
        <v>0</v>
      </c>
      <c r="I58" s="78">
        <f t="shared" si="6"/>
        <v>43010300</v>
      </c>
      <c r="J58" s="79">
        <f t="shared" si="1"/>
        <v>21374030</v>
      </c>
      <c r="K58" s="79">
        <f>'[1]군구세외 일반회계 '!K58</f>
        <v>21636270</v>
      </c>
      <c r="L58" s="80">
        <f t="shared" si="2"/>
        <v>21.906100000000002</v>
      </c>
      <c r="M58" s="81">
        <f t="shared" si="3"/>
        <v>60.442514664954757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110"/>
      <c r="C59" s="54" t="s">
        <v>93</v>
      </c>
      <c r="D59" s="54"/>
      <c r="E59" s="30">
        <f>'[1]군구세외 일반회계 '!E59</f>
        <v>128000000</v>
      </c>
      <c r="F59" s="30">
        <f>'[1]군구세외 일반회계 '!F59</f>
        <v>163115730</v>
      </c>
      <c r="G59" s="30">
        <f>'[1]군구세외 일반회계 '!G59</f>
        <v>71746900</v>
      </c>
      <c r="H59" s="30">
        <f>'[1]군구세외 일반회계 '!H59</f>
        <v>0</v>
      </c>
      <c r="I59" s="78">
        <f t="shared" si="6"/>
        <v>91368830</v>
      </c>
      <c r="J59" s="79">
        <f t="shared" si="1"/>
        <v>44102800</v>
      </c>
      <c r="K59" s="79">
        <f>'[1]군구세외 일반회계 '!K59</f>
        <v>47266030</v>
      </c>
      <c r="L59" s="80">
        <f t="shared" si="2"/>
        <v>56.052265624999997</v>
      </c>
      <c r="M59" s="81">
        <f t="shared" si="3"/>
        <v>43.985273523283134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110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7"/>
      <c r="C61" s="54" t="s">
        <v>95</v>
      </c>
      <c r="D61" s="54"/>
      <c r="E61" s="30">
        <f>'[1]군구세외 일반회계 '!E61</f>
        <v>1652989000</v>
      </c>
      <c r="F61" s="30">
        <f>'[1]군구세외 일반회계 '!F61</f>
        <v>3173572350</v>
      </c>
      <c r="G61" s="30">
        <f>'[1]군구세외 일반회계 '!G61</f>
        <v>1633996670</v>
      </c>
      <c r="H61" s="30">
        <f>'[1]군구세외 일반회계 '!H61</f>
        <v>0</v>
      </c>
      <c r="I61" s="78">
        <f t="shared" si="6"/>
        <v>1539575680</v>
      </c>
      <c r="J61" s="79">
        <f t="shared" si="1"/>
        <v>1337779820</v>
      </c>
      <c r="K61" s="79">
        <f>'[1]군구세외 일반회계 '!K61</f>
        <v>201795860</v>
      </c>
      <c r="L61" s="80">
        <f t="shared" si="2"/>
        <v>98.851031071592132</v>
      </c>
      <c r="M61" s="81">
        <f t="shared" si="3"/>
        <v>51.487613635151561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1653360000</v>
      </c>
      <c r="F62" s="46">
        <f>SUM(F63:F68)</f>
        <v>1757255932</v>
      </c>
      <c r="G62" s="46">
        <f>SUM(G63:G68)</f>
        <v>1733600552</v>
      </c>
      <c r="H62" s="46">
        <f>SUM(H63:H68)</f>
        <v>0</v>
      </c>
      <c r="I62" s="46">
        <f t="shared" si="6"/>
        <v>23655380</v>
      </c>
      <c r="J62" s="47">
        <f t="shared" si="1"/>
        <v>23595980</v>
      </c>
      <c r="K62" s="47">
        <f>SUM(K63:K68)</f>
        <v>59400</v>
      </c>
      <c r="L62" s="48">
        <f t="shared" si="2"/>
        <v>104.85318091643683</v>
      </c>
      <c r="M62" s="49">
        <f t="shared" si="3"/>
        <v>98.653845488910832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106"/>
      <c r="C63" s="54" t="s">
        <v>80</v>
      </c>
      <c r="D63" s="54"/>
      <c r="E63" s="30">
        <f>'[1]군구세외 일반회계 '!E63</f>
        <v>75000000</v>
      </c>
      <c r="F63" s="30">
        <f>'[1]군구세외 일반회계 '!F63</f>
        <v>93040100</v>
      </c>
      <c r="G63" s="30">
        <f>'[1]군구세외 일반회계 '!G63</f>
        <v>93040100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124.05346666666665</v>
      </c>
      <c r="M63" s="53">
        <f t="shared" si="3"/>
        <v>100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110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724300</v>
      </c>
      <c r="G64" s="30">
        <f>'[1]군구세외 일반회계 '!G64</f>
        <v>724300</v>
      </c>
      <c r="H64" s="30">
        <f>'[1]군구세외 일반회계 '!H64</f>
        <v>0</v>
      </c>
      <c r="I64" s="50">
        <f t="shared" si="6"/>
        <v>0</v>
      </c>
      <c r="J64" s="51">
        <f t="shared" si="1"/>
        <v>0</v>
      </c>
      <c r="K64" s="51">
        <f>'[1]군구세외 일반회계 '!K64</f>
        <v>0</v>
      </c>
      <c r="L64" s="52">
        <f t="shared" si="2"/>
        <v>0</v>
      </c>
      <c r="M64" s="53">
        <f t="shared" si="3"/>
        <v>100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110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110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110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110"/>
      <c r="C68" s="54" t="s">
        <v>85</v>
      </c>
      <c r="D68" s="54"/>
      <c r="E68" s="30">
        <f>'[1]군구세외 일반회계 '!E68</f>
        <v>1578360000</v>
      </c>
      <c r="F68" s="30">
        <f>'[1]군구세외 일반회계 '!F68</f>
        <v>1663491532</v>
      </c>
      <c r="G68" s="30">
        <f>'[1]군구세외 일반회계 '!G68</f>
        <v>1639836152</v>
      </c>
      <c r="H68" s="30">
        <f>'[1]군구세외 일반회계 '!H68</f>
        <v>0</v>
      </c>
      <c r="I68" s="50">
        <f t="shared" si="6"/>
        <v>23655380</v>
      </c>
      <c r="J68" s="51">
        <f t="shared" si="1"/>
        <v>23595980</v>
      </c>
      <c r="K68" s="51">
        <f>'[1]군구세외 일반회계 '!K68</f>
        <v>59400</v>
      </c>
      <c r="L68" s="52">
        <f t="shared" si="2"/>
        <v>103.89493854380495</v>
      </c>
      <c r="M68" s="53">
        <f t="shared" si="3"/>
        <v>98.577968114357674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16054172570</v>
      </c>
      <c r="G69" s="82">
        <f>'[1]군구세외 일반회계 '!G69</f>
        <v>1419472108</v>
      </c>
      <c r="H69" s="82">
        <f>'[1]군구세외 일반회계 '!H69</f>
        <v>622577760</v>
      </c>
      <c r="I69" s="64">
        <f t="shared" si="6"/>
        <v>14012122702</v>
      </c>
      <c r="J69" s="64">
        <f t="shared" si="1"/>
        <v>14012122702</v>
      </c>
      <c r="K69" s="64" t="str">
        <f>'[1]군구세외 일반회계 '!K69</f>
        <v>0</v>
      </c>
      <c r="L69" s="65">
        <f>IF(E69=0,0,+(G69/E69)*100)</f>
        <v>67.593909904761901</v>
      </c>
      <c r="M69" s="66">
        <f>IF(F69=0,0,+(G69/F69)*100)</f>
        <v>8.841764356342658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28043285000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22943285000</v>
      </c>
      <c r="F71" s="83">
        <f>'[1]군구세외 일반회계 '!F71</f>
        <v>0</v>
      </c>
      <c r="G71" s="83">
        <f>'[1]군구세외 일반회계 '!G71</f>
        <v>0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0</v>
      </c>
      <c r="M71" s="49">
        <f>IF(F71=0,0,+(G71/F71)*100)</f>
        <v>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5100000000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0</v>
      </c>
      <c r="M72" s="49">
        <f t="shared" ref="M72:M87" si="20">IF(F72=0,0,+((G72/F72)*100))</f>
        <v>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106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0</v>
      </c>
      <c r="G73" s="30">
        <f>'[1]군구세외 일반회계 '!G73</f>
        <v>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0</v>
      </c>
      <c r="M73" s="53">
        <f t="shared" si="20"/>
        <v>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110"/>
      <c r="C74" s="36" t="s">
        <v>43</v>
      </c>
      <c r="D74" s="36"/>
      <c r="E74" s="30">
        <f>'[1]군구세외 일반회계 '!E74</f>
        <v>3100000000</v>
      </c>
      <c r="F74" s="30">
        <f>'[1]군구세외 일반회계 '!F74</f>
        <v>0</v>
      </c>
      <c r="G74" s="30">
        <f>'[1]군구세외 일반회계 '!G74</f>
        <v>0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0</v>
      </c>
      <c r="M74" s="53">
        <f t="shared" si="20"/>
        <v>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7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106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110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110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110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7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106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110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110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111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B5" sqref="B5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97" t="s">
        <v>113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102" t="str">
        <f>'[1]군구세외 특별회계'!$L$3:$M$3</f>
        <v>미추홀구</v>
      </c>
      <c r="M3" s="103"/>
    </row>
    <row r="4" spans="1:18" s="9" customFormat="1" ht="18.75" customHeight="1" thickBot="1">
      <c r="B4" s="117" t="s">
        <v>114</v>
      </c>
      <c r="C4" s="117"/>
      <c r="D4" s="117"/>
      <c r="E4" s="8"/>
      <c r="F4" s="8"/>
      <c r="G4" s="8"/>
      <c r="H4" s="8"/>
      <c r="I4" s="8"/>
      <c r="J4" s="8"/>
      <c r="K4" s="8"/>
      <c r="L4" s="105" t="s">
        <v>61</v>
      </c>
      <c r="M4" s="105"/>
      <c r="N4" s="9">
        <f>COUNTIF(N7:R105,"err")</f>
        <v>0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8" t="s">
        <v>60</v>
      </c>
      <c r="M5" s="109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98" t="s">
        <v>62</v>
      </c>
      <c r="C7" s="99"/>
      <c r="D7" s="99"/>
      <c r="E7" s="40">
        <f>E8+E48</f>
        <v>5127867000</v>
      </c>
      <c r="F7" s="40">
        <f>F8+F48</f>
        <v>11820359599</v>
      </c>
      <c r="G7" s="40">
        <f>G8+G48</f>
        <v>3826821890</v>
      </c>
      <c r="H7" s="40">
        <f>H8+H48</f>
        <v>317129848</v>
      </c>
      <c r="I7" s="40">
        <f>F7-G7-H7</f>
        <v>7676407861</v>
      </c>
      <c r="J7" s="40">
        <f>I7-K7</f>
        <v>7541244601</v>
      </c>
      <c r="K7" s="40">
        <f>K8+K48</f>
        <v>135163260</v>
      </c>
      <c r="L7" s="41">
        <f>IF(E7=0,0,+(G7/E7)*100)</f>
        <v>74.62794744871502</v>
      </c>
      <c r="M7" s="42">
        <f>IF(F7=0,0,+(G7/F7)*100)</f>
        <v>32.374834775109115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0" t="s">
        <v>41</v>
      </c>
      <c r="C8" s="101"/>
      <c r="D8" s="101"/>
      <c r="E8" s="31">
        <f>E9+E12+E21+E26+E36+E41</f>
        <v>2992867000</v>
      </c>
      <c r="F8" s="31">
        <f>F9+F12+F21+F26+F36+F41</f>
        <v>2029322730</v>
      </c>
      <c r="G8" s="31">
        <f>G9+G12+G21+G26+G36+G41</f>
        <v>2013460470</v>
      </c>
      <c r="H8" s="31">
        <f>H9+H12+H21+H26+H36+H41</f>
        <v>0</v>
      </c>
      <c r="I8" s="31">
        <f>F8-G8-H8</f>
        <v>15862260</v>
      </c>
      <c r="J8" s="31">
        <f t="shared" ref="J8:J71" si="0">I8-K8</f>
        <v>0</v>
      </c>
      <c r="K8" s="31">
        <f>K9+K12+K21+K26+K36+K41</f>
        <v>15862260</v>
      </c>
      <c r="L8" s="43">
        <f t="shared" ref="L8:L68" si="1">IF(E8=0,0,+(G8/E8)*100)</f>
        <v>67.275307255551283</v>
      </c>
      <c r="M8" s="32">
        <f t="shared" ref="M8:M68" si="2">IF(F8=0,0,+(G8/F8)*100)</f>
        <v>99.218347098492316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106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7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2227170</v>
      </c>
      <c r="G12" s="46">
        <f>SUM(G13:G20)</f>
        <v>2227170</v>
      </c>
      <c r="H12" s="46">
        <f>SUM(H13:H20)</f>
        <v>0</v>
      </c>
      <c r="I12" s="46">
        <f t="shared" si="3"/>
        <v>0</v>
      </c>
      <c r="J12" s="47">
        <f t="shared" si="0"/>
        <v>0</v>
      </c>
      <c r="K12" s="47">
        <f>SUM(K13:K20)</f>
        <v>0</v>
      </c>
      <c r="L12" s="48">
        <f t="shared" si="1"/>
        <v>96.833478260869569</v>
      </c>
      <c r="M12" s="49">
        <f t="shared" si="2"/>
        <v>100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106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110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110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110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110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/>
      </c>
    </row>
    <row r="18" spans="2:18" s="29" customFormat="1" ht="20.100000000000001" customHeight="1">
      <c r="B18" s="110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110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7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2227170</v>
      </c>
      <c r="G20" s="30">
        <f>'[1]군구세외 특별회계'!G20</f>
        <v>2227170</v>
      </c>
      <c r="H20" s="30">
        <f>'[1]군구세외 특별회계'!H20</f>
        <v>0</v>
      </c>
      <c r="I20" s="50">
        <f t="shared" si="3"/>
        <v>0</v>
      </c>
      <c r="J20" s="51">
        <f t="shared" si="0"/>
        <v>0</v>
      </c>
      <c r="K20" s="51">
        <f>'[1]군구세외 특별회계'!K20</f>
        <v>0</v>
      </c>
      <c r="L20" s="52">
        <f t="shared" si="1"/>
        <v>96.833478260869569</v>
      </c>
      <c r="M20" s="53">
        <f t="shared" si="2"/>
        <v>100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106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110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110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7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2646000000</v>
      </c>
      <c r="F26" s="46">
        <f>SUM(F27:F35)</f>
        <v>1659947410</v>
      </c>
      <c r="G26" s="46">
        <f>SUM(G27:G35)</f>
        <v>1644085150</v>
      </c>
      <c r="H26" s="46">
        <f>SUM(H27:H35)</f>
        <v>0</v>
      </c>
      <c r="I26" s="46">
        <f t="shared" si="3"/>
        <v>15862260</v>
      </c>
      <c r="J26" s="47">
        <f t="shared" si="0"/>
        <v>0</v>
      </c>
      <c r="K26" s="47">
        <f>SUM(K27:K35)</f>
        <v>15862260</v>
      </c>
      <c r="L26" s="48">
        <f t="shared" si="1"/>
        <v>62.134737339380194</v>
      </c>
      <c r="M26" s="49">
        <f t="shared" si="2"/>
        <v>99.044411894952745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106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110"/>
      <c r="C28" s="36" t="s">
        <v>32</v>
      </c>
      <c r="D28" s="36"/>
      <c r="E28" s="30">
        <f>'[1]군구세외 특별회계'!E28</f>
        <v>1750000000</v>
      </c>
      <c r="F28" s="30">
        <f>'[1]군구세외 특별회계'!F28</f>
        <v>1290134900</v>
      </c>
      <c r="G28" s="30">
        <f>'[1]군구세외 특별회계'!G28</f>
        <v>1277869000</v>
      </c>
      <c r="H28" s="30">
        <f>'[1]군구세외 특별회계'!H28</f>
        <v>0</v>
      </c>
      <c r="I28" s="50">
        <f t="shared" si="3"/>
        <v>12265900</v>
      </c>
      <c r="J28" s="51">
        <f t="shared" si="0"/>
        <v>0</v>
      </c>
      <c r="K28" s="51">
        <f>'[1]군구세외 특별회계'!K28</f>
        <v>12265900</v>
      </c>
      <c r="L28" s="52">
        <f t="shared" si="1"/>
        <v>73.021085714285718</v>
      </c>
      <c r="M28" s="53">
        <f t="shared" si="2"/>
        <v>99.049254461684583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110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110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110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110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110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110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7"/>
      <c r="C35" s="36" t="s">
        <v>16</v>
      </c>
      <c r="D35" s="36"/>
      <c r="E35" s="30">
        <f>'[1]군구세외 특별회계'!E35</f>
        <v>896000000</v>
      </c>
      <c r="F35" s="30">
        <f>'[1]군구세외 특별회계'!F35</f>
        <v>369812510</v>
      </c>
      <c r="G35" s="30">
        <f>'[1]군구세외 특별회계'!G35</f>
        <v>366216150</v>
      </c>
      <c r="H35" s="30">
        <f>'[1]군구세외 특별회계'!H35</f>
        <v>0</v>
      </c>
      <c r="I35" s="50">
        <f t="shared" si="3"/>
        <v>3596360</v>
      </c>
      <c r="J35" s="51">
        <f t="shared" si="0"/>
        <v>0</v>
      </c>
      <c r="K35" s="51">
        <f>'[1]군구세외 특별회계'!K35</f>
        <v>3596360</v>
      </c>
      <c r="L35" s="52">
        <f t="shared" si="1"/>
        <v>40.872338169642859</v>
      </c>
      <c r="M35" s="53">
        <f t="shared" si="2"/>
        <v>99.027518025282589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90000000</v>
      </c>
      <c r="F36" s="46">
        <f>SUM(F37:F40)</f>
        <v>47693000</v>
      </c>
      <c r="G36" s="46">
        <f>SUM(G37:G40)</f>
        <v>47693000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52.992222222222217</v>
      </c>
      <c r="M36" s="49">
        <f t="shared" si="2"/>
        <v>100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106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110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110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7"/>
      <c r="C40" s="36" t="s">
        <v>107</v>
      </c>
      <c r="D40" s="36"/>
      <c r="E40" s="30">
        <f>'[1]군구세외 특별회계'!E40</f>
        <v>90000000</v>
      </c>
      <c r="F40" s="30">
        <f>'[1]군구세외 특별회계'!F40</f>
        <v>47693000</v>
      </c>
      <c r="G40" s="30">
        <f>'[1]군구세외 특별회계'!G40</f>
        <v>47693000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52.992222222222217</v>
      </c>
      <c r="M40" s="53">
        <f t="shared" si="2"/>
        <v>100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254567000</v>
      </c>
      <c r="F41" s="46">
        <f>SUM(F42:F47)</f>
        <v>319455150</v>
      </c>
      <c r="G41" s="46">
        <f>SUM(G42:G47)</f>
        <v>319455150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125.48961570038537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106"/>
      <c r="C42" s="36" t="s">
        <v>34</v>
      </c>
      <c r="D42" s="36"/>
      <c r="E42" s="30">
        <f>'[1]군구세외 특별회계'!E42</f>
        <v>229567000</v>
      </c>
      <c r="F42" s="30">
        <f>'[1]군구세외 특별회계'!F42</f>
        <v>319455150</v>
      </c>
      <c r="G42" s="30">
        <f>'[1]군구세외 특별회계'!G42</f>
        <v>319455150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139.15551886813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110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110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110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110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7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0</v>
      </c>
      <c r="G47" s="30">
        <f>'[1]군구세외 특별회계'!G47</f>
        <v>0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0</v>
      </c>
      <c r="M47" s="53">
        <f t="shared" si="2"/>
        <v>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15" t="s">
        <v>42</v>
      </c>
      <c r="C48" s="116"/>
      <c r="D48" s="116"/>
      <c r="E48" s="33">
        <f>SUM(E49,E53,E56,E62,E69)</f>
        <v>2135000000</v>
      </c>
      <c r="F48" s="33">
        <f>SUM(F49,F53,F56,F62,F69)</f>
        <v>9791036869</v>
      </c>
      <c r="G48" s="33">
        <f>SUM(G49,G53,G56,G62,G69)</f>
        <v>1813361420</v>
      </c>
      <c r="H48" s="33">
        <f>SUM(H49,H53,H56,H62,H69)</f>
        <v>317129848</v>
      </c>
      <c r="I48" s="33">
        <f>F48-G48-H48</f>
        <v>7660545601</v>
      </c>
      <c r="J48" s="34">
        <f t="shared" si="0"/>
        <v>7541244601</v>
      </c>
      <c r="K48" s="34">
        <f>SUM(K49,K53,K56,K62,K69)</f>
        <v>119301000</v>
      </c>
      <c r="L48" s="37">
        <f t="shared" si="1"/>
        <v>84.93496112412177</v>
      </c>
      <c r="M48" s="35">
        <f t="shared" si="2"/>
        <v>18.520627021039971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106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7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1200000000</v>
      </c>
      <c r="F56" s="46">
        <f>SUM(F57:F61)</f>
        <v>1800573650</v>
      </c>
      <c r="G56" s="46">
        <f>SUM(G57:G61)</f>
        <v>1281583410</v>
      </c>
      <c r="H56" s="46">
        <f>SUM(H57:H61)</f>
        <v>0</v>
      </c>
      <c r="I56" s="46">
        <f t="shared" si="3"/>
        <v>518990240</v>
      </c>
      <c r="J56" s="47">
        <f t="shared" si="0"/>
        <v>427950240</v>
      </c>
      <c r="K56" s="47">
        <f>SUM(K57:K61)</f>
        <v>91040000</v>
      </c>
      <c r="L56" s="48">
        <f t="shared" si="1"/>
        <v>106.79861749999999</v>
      </c>
      <c r="M56" s="49">
        <f t="shared" si="2"/>
        <v>71.176394811731242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106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110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110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110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7"/>
      <c r="C61" s="54" t="s">
        <v>95</v>
      </c>
      <c r="D61" s="54"/>
      <c r="E61" s="30">
        <f>'[1]군구세외 특별회계'!E61</f>
        <v>1200000000</v>
      </c>
      <c r="F61" s="30">
        <f>'[1]군구세외 특별회계'!F61</f>
        <v>1800573650</v>
      </c>
      <c r="G61" s="30">
        <f>'[1]군구세외 특별회계'!G61</f>
        <v>1281583410</v>
      </c>
      <c r="H61" s="30">
        <f>'[1]군구세외 특별회계'!H61</f>
        <v>0</v>
      </c>
      <c r="I61" s="78">
        <f t="shared" si="3"/>
        <v>518990240</v>
      </c>
      <c r="J61" s="79">
        <f t="shared" si="0"/>
        <v>427950240</v>
      </c>
      <c r="K61" s="79">
        <f>'[1]군구세외 특별회계'!K61</f>
        <v>91040000</v>
      </c>
      <c r="L61" s="80">
        <f t="shared" si="1"/>
        <v>106.79861749999999</v>
      </c>
      <c r="M61" s="81">
        <f t="shared" si="2"/>
        <v>71.176394811731242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89057900</v>
      </c>
      <c r="G62" s="46">
        <f>SUM(G63:G68)</f>
        <v>33811560</v>
      </c>
      <c r="H62" s="46">
        <f>SUM(H63:H68)</f>
        <v>15861940</v>
      </c>
      <c r="I62" s="46">
        <f t="shared" si="3"/>
        <v>39384400</v>
      </c>
      <c r="J62" s="47">
        <f t="shared" si="0"/>
        <v>11123400</v>
      </c>
      <c r="K62" s="47">
        <f>SUM(K63:K68)</f>
        <v>28261000</v>
      </c>
      <c r="L62" s="48">
        <f t="shared" si="1"/>
        <v>112.70519999999999</v>
      </c>
      <c r="M62" s="49">
        <f t="shared" si="2"/>
        <v>37.965817743288355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106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110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110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110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110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110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89057900</v>
      </c>
      <c r="G68" s="93">
        <f>'[1]군구세외 특별회계'!G68</f>
        <v>33811560</v>
      </c>
      <c r="H68" s="57">
        <f>'[1]군구세외 특별회계'!H68</f>
        <v>15861940</v>
      </c>
      <c r="I68" s="50">
        <f t="shared" si="3"/>
        <v>39384400</v>
      </c>
      <c r="J68" s="51">
        <f t="shared" si="0"/>
        <v>11123400</v>
      </c>
      <c r="K68" s="51">
        <f>'[1]군구세외 특별회계'!K68</f>
        <v>28261000</v>
      </c>
      <c r="L68" s="52">
        <f t="shared" si="1"/>
        <v>112.70519999999999</v>
      </c>
      <c r="M68" s="53">
        <f t="shared" si="2"/>
        <v>37.965817743288355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905000000</v>
      </c>
      <c r="F69" s="82">
        <f>'[1]군구세외 특별회계'!F69</f>
        <v>7901405319</v>
      </c>
      <c r="G69" s="82">
        <f>'[1]군구세외 특별회계'!G69</f>
        <v>497966450</v>
      </c>
      <c r="H69" s="82">
        <f>'[1]군구세외 특별회계'!H69</f>
        <v>301267908</v>
      </c>
      <c r="I69" s="64">
        <f t="shared" si="3"/>
        <v>7102170961</v>
      </c>
      <c r="J69" s="64">
        <f t="shared" si="0"/>
        <v>7102170961</v>
      </c>
      <c r="K69" s="64">
        <f>'[1]군구세외 특별회계'!K69</f>
        <v>0</v>
      </c>
      <c r="L69" s="65">
        <f>IF(E69=0,0,+(G69/E69)*100)</f>
        <v>55.023917127071819</v>
      </c>
      <c r="M69" s="66">
        <f>IF(F69=0,0,+(G69/F69)*100)</f>
        <v>6.3022516868305969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8395291222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/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8365267222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30024000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106"/>
      <c r="C73" s="36" t="s">
        <v>48</v>
      </c>
      <c r="D73" s="36"/>
      <c r="E73" s="30">
        <f>'[1]군구세외 특별회계'!E73</f>
        <v>5000000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110"/>
      <c r="C74" s="36" t="s">
        <v>43</v>
      </c>
      <c r="D74" s="36"/>
      <c r="E74" s="30">
        <f>'[1]군구세외 특별회계'!E74</f>
        <v>25024000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7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106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110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110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110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7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106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110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110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111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2020-03-03T04:52:14Z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